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FECAN\Downloads\"/>
    </mc:Choice>
  </mc:AlternateContent>
  <bookViews>
    <workbookView xWindow="0" yWindow="0" windowWidth="23040" windowHeight="9192"/>
  </bookViews>
  <sheets>
    <sheet name="Moving Averages" sheetId="2" r:id="rId1"/>
    <sheet name="Exponential Smoothing" sheetId="3" r:id="rId2"/>
    <sheet name="Sheet1" sheetId="6" r:id="rId3"/>
    <sheet name="Linear Regression &amp; Holt" sheetId="4" r:id="rId4"/>
    <sheet name="Seasonal Data" sheetId="5" r:id="rId5"/>
  </sheets>
  <calcPr calcId="162913"/>
</workbook>
</file>

<file path=xl/calcChain.xml><?xml version="1.0" encoding="utf-8"?>
<calcChain xmlns="http://schemas.openxmlformats.org/spreadsheetml/2006/main">
  <c r="G4" i="5" l="1"/>
  <c r="G7" i="5" l="1"/>
  <c r="G8" i="5"/>
  <c r="G9" i="5"/>
  <c r="G10" i="5"/>
  <c r="G11" i="5"/>
  <c r="G12" i="5"/>
  <c r="G13" i="5"/>
  <c r="G14" i="5"/>
  <c r="G6" i="5"/>
  <c r="G5" i="5"/>
  <c r="G3" i="5"/>
  <c r="E35" i="5"/>
  <c r="D35" i="5"/>
  <c r="E23" i="5"/>
  <c r="E24" i="5"/>
  <c r="E25" i="5"/>
  <c r="E26" i="5"/>
  <c r="E27" i="5"/>
  <c r="E28" i="5"/>
  <c r="E29" i="5"/>
  <c r="E30" i="5"/>
  <c r="E31" i="5"/>
  <c r="E32" i="5"/>
  <c r="E33" i="5"/>
  <c r="E22" i="5"/>
  <c r="D23" i="5"/>
  <c r="D24" i="5"/>
  <c r="D25" i="5"/>
  <c r="D26" i="5"/>
  <c r="D27" i="5"/>
  <c r="D28" i="5"/>
  <c r="D29" i="5"/>
  <c r="D30" i="5"/>
  <c r="D31" i="5"/>
  <c r="D32" i="5"/>
  <c r="D33" i="5"/>
  <c r="D22" i="5"/>
  <c r="C23" i="5"/>
  <c r="C24" i="5"/>
  <c r="C25" i="5"/>
  <c r="C26" i="5"/>
  <c r="C27" i="5"/>
  <c r="C28" i="5"/>
  <c r="C29" i="5"/>
  <c r="C30" i="5"/>
  <c r="C31" i="5"/>
  <c r="C32" i="5"/>
  <c r="C33" i="5"/>
  <c r="C22" i="5"/>
  <c r="B24" i="5"/>
  <c r="B25" i="5"/>
  <c r="B26" i="5"/>
  <c r="B27" i="5"/>
  <c r="B28" i="5"/>
  <c r="B29" i="5"/>
  <c r="B30" i="5"/>
  <c r="B31" i="5"/>
  <c r="B32" i="5"/>
  <c r="B33" i="5"/>
  <c r="B23" i="5"/>
  <c r="B22" i="5"/>
  <c r="D2" i="5"/>
  <c r="E2" i="5"/>
  <c r="B18" i="5"/>
  <c r="B17" i="5"/>
  <c r="C18" i="4"/>
  <c r="D18" i="4"/>
  <c r="E18" i="4" s="1"/>
  <c r="C17" i="4"/>
  <c r="D17" i="4"/>
  <c r="E17" i="4" s="1"/>
  <c r="C16" i="4"/>
  <c r="D16" i="4"/>
  <c r="E16" i="4" s="1"/>
  <c r="C15" i="4"/>
  <c r="D15" i="4"/>
  <c r="E15" i="4" s="1"/>
  <c r="C14" i="4"/>
  <c r="D14" i="4"/>
  <c r="E14" i="4" s="1"/>
  <c r="E13" i="4"/>
  <c r="D13" i="4"/>
  <c r="C13" i="4"/>
  <c r="E12" i="4"/>
  <c r="D12" i="4"/>
  <c r="D4" i="4"/>
  <c r="D5" i="4" s="1"/>
  <c r="D6" i="4" s="1"/>
  <c r="D7" i="4" s="1"/>
  <c r="D8" i="4" s="1"/>
  <c r="D9" i="4" s="1"/>
  <c r="D10" i="4" s="1"/>
  <c r="D11" i="4" s="1"/>
  <c r="D3" i="4"/>
  <c r="D19" i="4" l="1"/>
  <c r="C19" i="4"/>
  <c r="E19" i="4" l="1"/>
  <c r="D20" i="4"/>
  <c r="C20" i="4"/>
  <c r="D21" i="4" l="1"/>
  <c r="E20" i="4"/>
  <c r="C21" i="4" s="1"/>
  <c r="E21" i="4" l="1"/>
  <c r="D22" i="4" s="1"/>
  <c r="C22" i="4"/>
  <c r="L1" i="3"/>
  <c r="J1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7" i="3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9" i="3"/>
  <c r="C8" i="3"/>
  <c r="C7" i="3"/>
  <c r="M4" i="2"/>
  <c r="M3" i="2"/>
  <c r="M2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7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5" i="2"/>
  <c r="K4" i="2"/>
  <c r="K3" i="2"/>
  <c r="K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9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7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5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9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7" i="2"/>
  <c r="C2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8" i="2"/>
  <c r="C29" i="2"/>
  <c r="C30" i="2"/>
  <c r="C31" i="2"/>
  <c r="C7" i="2"/>
  <c r="C6" i="2"/>
  <c r="C5" i="2"/>
  <c r="E22" i="4" l="1"/>
  <c r="D23" i="4" s="1"/>
  <c r="C23" i="4"/>
  <c r="C24" i="4" l="1"/>
  <c r="E23" i="4"/>
  <c r="D24" i="4" s="1"/>
  <c r="E24" i="4" l="1"/>
  <c r="C25" i="4" s="1"/>
  <c r="D25" i="4"/>
  <c r="E25" i="4" l="1"/>
  <c r="C26" i="4" s="1"/>
  <c r="D26" i="4" l="1"/>
  <c r="E26" i="4" l="1"/>
  <c r="C27" i="4"/>
  <c r="D27" i="4"/>
  <c r="E27" i="4" l="1"/>
  <c r="C28" i="4" s="1"/>
  <c r="D28" i="4"/>
  <c r="D29" i="4" l="1"/>
  <c r="E28" i="4"/>
  <c r="C29" i="4" s="1"/>
  <c r="E29" i="4" l="1"/>
  <c r="C30" i="4" s="1"/>
  <c r="D30" i="4" l="1"/>
  <c r="E30" i="4" l="1"/>
  <c r="C31" i="4" s="1"/>
  <c r="D31" i="4" l="1"/>
  <c r="E31" i="4" l="1"/>
  <c r="C32" i="4" s="1"/>
  <c r="D32" i="4" l="1"/>
  <c r="E32" i="4" s="1"/>
</calcChain>
</file>

<file path=xl/sharedStrings.xml><?xml version="1.0" encoding="utf-8"?>
<sst xmlns="http://schemas.openxmlformats.org/spreadsheetml/2006/main" count="75" uniqueCount="57">
  <si>
    <t>Period</t>
  </si>
  <si>
    <t>Demand</t>
  </si>
  <si>
    <t>MA 3</t>
  </si>
  <si>
    <t>MA 5</t>
  </si>
  <si>
    <t>MA 7</t>
  </si>
  <si>
    <t>Forecast</t>
  </si>
  <si>
    <t>Alpha</t>
  </si>
  <si>
    <t>S</t>
  </si>
  <si>
    <t>G</t>
  </si>
  <si>
    <t>Beta</t>
  </si>
  <si>
    <t>C</t>
  </si>
  <si>
    <t>MA 3 Err</t>
  </si>
  <si>
    <t>MA 5 Err</t>
  </si>
  <si>
    <t>MA 7 Err</t>
  </si>
  <si>
    <t>MAD</t>
  </si>
  <si>
    <t>MSE</t>
  </si>
  <si>
    <t>Err</t>
  </si>
  <si>
    <t>V1</t>
  </si>
  <si>
    <t>V2</t>
  </si>
  <si>
    <t>C_t Season 1</t>
  </si>
  <si>
    <t>C_t Season 2</t>
  </si>
  <si>
    <t>Average</t>
  </si>
  <si>
    <t>Normalized</t>
  </si>
  <si>
    <t>MA 3 Err Squared</t>
  </si>
  <si>
    <t>MA 5 Err Squared</t>
  </si>
  <si>
    <t>MA 7 Err Squared</t>
  </si>
  <si>
    <t>Squared Error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</si>
  <si>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</si>
  <si>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</si>
  <si>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</si>
  <si>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</si>
  <si>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</si>
  <si>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</si>
  <si>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</si>
  <si>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</si>
  <si>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</si>
  <si>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</si>
  <si>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</si>
  <si>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</si>
  <si>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</si>
  <si>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</si>
  <si>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</si>
  <si>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</si>
  <si>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</si>
  <si>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</si>
  <si>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</si>
  <si>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</si>
  <si>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</si>
  <si>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</si>
  <si>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</si>
  <si>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</si>
  <si>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</si>
  <si>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S_0</t>
  </si>
  <si>
    <t>G_0</t>
  </si>
  <si>
    <t>Demand Season 1 2022</t>
  </si>
  <si>
    <t>Demand Season 2 2023</t>
  </si>
  <si>
    <t>Forecast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</si>
</sst>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4" borderId="0" xfId="0" applyFill="1"/>
    <xf numFmtId="0" fontId="0" fillId="3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3" xfId="0" applyFill="1" applyBorder="1" applyAlignment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285750</xdr:colOff>
      <xdr:row>3</xdr:row>
      <xdr:rowOff>29484</xdr:rowOff>
    </xdr:from>
    <xdr:to>
      <xdr:col>21</xdr:col>
      <xdr:colOff>37406</xdr:colOff>
      <xdr:row>10</xdr:row>
      <xdr:rowOff>58533</xdr:rowOff>
    </xdr:to>
    <xdr:pic>
      <xdr:nvPicPr>
        <xdr:cNvPr id="2" name="Picture 1" descr="https://cvws.icloud-content.com/B/ASiQP3zzeJv3gD5X2K1BxJzm0bmfAcGaA8IfX92KLajzf6QNqJ24wY7r/PNG+image+4.png?o=Amv1jSvHKToieMX_JRkeIminuKEeZlIRfpN15rwJKN5g&amp;v=1&amp;x=3&amp;a=CAogVm-EaUcEL_STCNEc2bYKK0Bi-lJhf1GkiS_o9Up1PbUSbxDiqaGe2jEY4ob9n9oxIgEAUgTm0bmfWgS4wY7raiei3vF1Xh9oiPwRJj3kdgj4GyR9TBCQfHJ5tCBFGhGS4XacoMs2TFpyJ4-ucLq3UjyrFCUNlx4rrTN25FAuwIYoLLPaAJBvu07AVMrSjwxSyg&amp;e=1707853431&amp;fl=&amp;r=cba392a6-cb94-461a-a1f8-c2b15e819ff3-1&amp;k=ItIn4fYojeDsFx6V_QTvfw&amp;ckc=com.apple.clouddocs&amp;ckz=com.apple.CloudDocs&amp;p=32&amp;s=t2Ik6U3FmbBy-zRq-ZxsYJgDgms&amp;cd=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386" y="575007"/>
          <a:ext cx="5206883" cy="1301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141898</xdr:colOff>
      <xdr:row>1</xdr:row>
      <xdr:rowOff>36286</xdr:rowOff>
    </xdr:from>
    <xdr:to>
      <xdr:col>19</xdr:col>
      <xdr:colOff>486229</xdr:colOff>
      <xdr:row>5</xdr:row>
      <xdr:rowOff>102644</xdr:rowOff>
    </xdr:to>
    <xdr:pic>
      <xdr:nvPicPr>
        <xdr:cNvPr id="2" name="Picture 1" descr="https://cvws.icloud-content.com/B/Ae3Xrnca8L6tq7hzDS42FwBukoKXAXoxEDt8O2OCyWhzNcDuVDT3BZek/PNG+image.png?o=Ani5kiZD1irEehmVNmXU_FUaYKxou0-XKWWH7RX4-uwh&amp;v=1&amp;x=3&amp;a=CAogdp93C6pfOCr-Eat0hXPT74x8NHzxowmLeSEU6jqj5RoSbxDXhpOe2jEY1-Pun9oxIgEAUgRukoKXWgT3BZekaie2-t6BfRxkJj03xyi_IMgxVP_JunwEfzeEc3nGMa5_vA0erecz_BdyJ5GovMU_Jxa7OXXmgETi0BeoDaqwCXtFcOdJelr4RlHaOi1HpettiA&amp;e=1707853197&amp;fl=&amp;r=d221910a-bcb9-4762-b88e-5af9ec6879b4-1&amp;k=KNL8B2jScT48TuPnjQmT1A&amp;ckc=com.apple.clouddocs&amp;ckz=com.apple.CloudDocs&amp;p=32&amp;s=gsGPiomwz4R675VLFWj-cW-dghc&amp;cd=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6698" y="217715"/>
          <a:ext cx="4001931" cy="829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14515</xdr:colOff>
      <xdr:row>8</xdr:row>
      <xdr:rowOff>17496</xdr:rowOff>
    </xdr:from>
    <xdr:to>
      <xdr:col>18</xdr:col>
      <xdr:colOff>587828</xdr:colOff>
      <xdr:row>11</xdr:row>
      <xdr:rowOff>112040</xdr:rowOff>
    </xdr:to>
    <xdr:pic>
      <xdr:nvPicPr>
        <xdr:cNvPr id="3" name="Picture 2" descr="https://cvws.icloud-content.com/B/AckE1oyuCDOFin2ATkMV61-f2Ks4AXy5zeMq3O9MsHYzteEEOnHazlny/PNG+image+2.png?o=AiNBbqocY-nK-CN7M_5ij3usGNKHK6fj7hlTpsDp7PRr&amp;v=1&amp;x=3&amp;a=CAogSO83GO5UVynGtjV6F6Cz4rTcP201cyYBgriJeZZ_i74SbxDil5Oe2jEY4vTun9oxIgEAUgSf2Ks4WgTazlnyaifdpBO381CPuk5o2KifgtN5JNbEpqhBCYmB6oFsJVqkwFaVf3nNVmJyJ8_jpZp6gxIoMurmr1jEkZ7tmu2lJyYOGBLvr6NDfMimAwCf7vlKbg&amp;e=1707853199&amp;fl=&amp;r=7f3221af-04d1-4a45-a088-ece83ec13fc0-1&amp;k=6xwo_7XZ66uEA_hXSlYZTQ&amp;ckc=com.apple.clouddocs&amp;ckz=com.apple.CloudDocs&amp;p=32&amp;s=Dk7JFQZRADEiGR4Gt-vcaOmdfa8&amp;cd=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8915" y="1468925"/>
          <a:ext cx="3011713" cy="657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167075</xdr:colOff>
      <xdr:row>13</xdr:row>
      <xdr:rowOff>166915</xdr:rowOff>
    </xdr:from>
    <xdr:to>
      <xdr:col>19</xdr:col>
      <xdr:colOff>403132</xdr:colOff>
      <xdr:row>23</xdr:row>
      <xdr:rowOff>160381</xdr:rowOff>
    </xdr:to>
    <xdr:pic>
      <xdr:nvPicPr>
        <xdr:cNvPr id="4" name="Picture 3" descr="https://cvws.icloud-content.com/B/AXPCgWu39ncsCILp4LXoI02YGsBdASZR9HP5JCoXPmtnedQHSPiRXx0E/PNG+image+3.png?o=AiCm9cD3niBi89hCR912rinfuy4WbQqN1v3Qc6Dv5mte&amp;v=1&amp;x=3&amp;a=CAog2CmhdBVOVRNEQ1q5OPQ-mJgOtUXHmSrnxv8EsMMgvpESbxD7ppOe2jEY-4Pvn9oxIgEAUgSYGsBdWgSRXx0EaieOEp89r5zDLb_dx0qr8gSZCGQm_rGrkfv-v44eXrLf9K3jqhz-eMdyJ2PpQI5Zn6dvu_xF1E-2RZOG5MUEaaOhiKwikUu3Jg8iPsvEW6Rx9A&amp;e=1707853201&amp;fl=&amp;r=5a2ba0ac-8fd9-4048-92e1-16314f62f63b-1&amp;k=A2USiGPuUoZzb8gaK2VOtQ&amp;ckc=com.apple.clouddocs&amp;ckz=com.apple.CloudDocs&amp;p=32&amp;s=CReFVqMnpvAdHPqRrvJJ3LA-WyA&amp;cd=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875" y="2525486"/>
          <a:ext cx="3893657" cy="1807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60958</xdr:colOff>
      <xdr:row>1</xdr:row>
      <xdr:rowOff>8545</xdr:rowOff>
    </xdr:from>
    <xdr:to>
      <xdr:col>18</xdr:col>
      <xdr:colOff>412375</xdr:colOff>
      <xdr:row>8</xdr:row>
      <xdr:rowOff>49828</xdr:rowOff>
    </xdr:to>
    <xdr:pic>
      <xdr:nvPicPr>
        <xdr:cNvPr id="2" name="Picture 1" descr="https://cvws.icloud-content.com/B/AbIGQIX2d9AKWkSJqUs1dNPVe2kvAf8GQjgRft_zo0iOVnIBr2mxKi-t/PNG+image+5.png?o=An7zfc2V8J-WbcJy2a9t3PvDNVfixEHRgUXGqK1BiWxK&amp;v=1&amp;x=3&amp;a=CAogur0QyQ9Fo3BhX6pRcEg8pTjg4PqQRWy_-Bm7bxmyCLcSbxDa56Ke2jEY2sT-n9oxIgEAUgTVe2kvWgSxKi-taic0F4rQy6EuXVdxJ9EbPtjGD7hYYSjpDuoqMyGdeLi8GlXuEpu1RaZyJ_HimPHA_rCvFSjgFgZm684dxSMEqzPUVkvgxO_eTGqOl3Mxse6qfQ&amp;e=1707853455&amp;fl=&amp;r=774cf399-5e37-4e87-aba7-e70a0d0d9855-1&amp;k=nc8Ucr8N5d-ZzlGfehvetQ&amp;ckc=com.apple.clouddocs&amp;ckz=com.apple.CloudDocs&amp;p=32&amp;s=1kSxYlABXyIbhPDn84xAyvBx9-g&amp;cd=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9213923" y="187839"/>
          <a:ext cx="4618618" cy="1296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80682</xdr:colOff>
      <xdr:row>10</xdr:row>
      <xdr:rowOff>143436</xdr:rowOff>
    </xdr:from>
    <xdr:to>
      <xdr:col>15</xdr:col>
      <xdr:colOff>398796</xdr:colOff>
      <xdr:row>20</xdr:row>
      <xdr:rowOff>170330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8094" y="1936377"/>
          <a:ext cx="2756515" cy="1819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555812</xdr:colOff>
      <xdr:row>10</xdr:row>
      <xdr:rowOff>80683</xdr:rowOff>
    </xdr:from>
    <xdr:to>
      <xdr:col>19</xdr:col>
      <xdr:colOff>564778</xdr:colOff>
      <xdr:row>14</xdr:row>
      <xdr:rowOff>175848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5906" y="1873624"/>
          <a:ext cx="2447365" cy="81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528916</xdr:colOff>
      <xdr:row>15</xdr:row>
      <xdr:rowOff>170330</xdr:rowOff>
    </xdr:from>
    <xdr:to>
      <xdr:col>20</xdr:col>
      <xdr:colOff>313766</xdr:colOff>
      <xdr:row>19</xdr:row>
      <xdr:rowOff>80884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9010" y="2859742"/>
          <a:ext cx="2832849" cy="627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53788</xdr:colOff>
      <xdr:row>22</xdr:row>
      <xdr:rowOff>53788</xdr:rowOff>
    </xdr:from>
    <xdr:to>
      <xdr:col>17</xdr:col>
      <xdr:colOff>144263</xdr:colOff>
      <xdr:row>28</xdr:row>
      <xdr:rowOff>80683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5482" y="3998259"/>
          <a:ext cx="3748075" cy="1102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242047</xdr:colOff>
      <xdr:row>21</xdr:row>
      <xdr:rowOff>44824</xdr:rowOff>
    </xdr:from>
    <xdr:to>
      <xdr:col>25</xdr:col>
      <xdr:colOff>206188</xdr:colOff>
      <xdr:row>31</xdr:row>
      <xdr:rowOff>4655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8918" y="3810000"/>
          <a:ext cx="4840941" cy="1752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355651</xdr:colOff>
      <xdr:row>18</xdr:row>
      <xdr:rowOff>71328</xdr:rowOff>
    </xdr:from>
    <xdr:to>
      <xdr:col>10</xdr:col>
      <xdr:colOff>360041</xdr:colOff>
      <xdr:row>32</xdr:row>
      <xdr:rowOff>156904</xdr:rowOff>
    </xdr:to>
    <xdr:pic>
      <xdr:nvPicPr>
        <xdr:cNvPr id="11" name="Picture 10" descr="https://cvws.icloud-content.com/B/AYcHr3sjafkUmG3b3dCKx8buPo8_AU0ygSZmexTwHQTDgSGFcbUobWvw/PNG+image+12.png?o=Aj-QYdZUJdRQjDWtGDvrBthV9a94BPMUNvZPqdcKtr8v&amp;v=1&amp;x=3&amp;a=CAog6Xr1X6iTlZN8IWcNQi8QhNHIKFnjlgTH-nESk3MSGlcSbxC4xPGe2jEYuKHNoNoxIgEAUgTuPo8_WgQobWvwaicuEHoeGkwK6W05Pb1v2v8HKze7jh1BSpPLySZLJqpDoJnm_AxkGV5yJy_6EumrH1njYPc4DD0leM8BesIoI__-QmeqRcte5aXlTyHphqaytQ&amp;e=1707854745&amp;fl=&amp;r=e49a8d95-1ca1-49ba-8fdc-ac181d86dab3-1&amp;k=37i9utIKUlIe6NCEUgFgZQ&amp;ckc=com.apple.clouddocs&amp;ckz=com.apple.CloudDocs&amp;p=32&amp;s=huQvM0j99gvfMZkEI37dNAg_DB8&amp;cd=i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9426" y="3355441"/>
          <a:ext cx="3041657" cy="2639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88" workbookViewId="0">
      <selection activeCell="M5" sqref="M5"/>
    </sheetView>
  </sheetViews>
  <sheetFormatPr defaultRowHeight="14.4" x14ac:dyDescent="0.3"/>
  <cols>
    <col min="14" max="16" width="15.10937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2" t="s">
        <v>11</v>
      </c>
      <c r="E1" s="1" t="s">
        <v>3</v>
      </c>
      <c r="F1" s="2" t="s">
        <v>12</v>
      </c>
      <c r="G1" s="1" t="s">
        <v>4</v>
      </c>
      <c r="H1" s="2" t="s">
        <v>13</v>
      </c>
      <c r="J1" s="3" t="s">
        <v>14</v>
      </c>
      <c r="L1" s="3" t="s">
        <v>15</v>
      </c>
      <c r="N1" s="2" t="s">
        <v>23</v>
      </c>
      <c r="O1" s="2" t="s">
        <v>24</v>
      </c>
      <c r="P1" s="2" t="s">
        <v>25</v>
      </c>
    </row>
    <row r="2" spans="1:16" x14ac:dyDescent="0.3">
      <c r="A2">
        <v>1</v>
      </c>
      <c r="B2">
        <v>147</v>
      </c>
      <c r="J2" t="s">
        <v>2</v>
      </c>
      <c r="K2">
        <f>AVERAGE(D5:D31)</f>
        <v>26.02469135802469</v>
      </c>
      <c r="L2" t="s">
        <v>2</v>
      </c>
      <c r="M2">
        <f>AVERAGE(N5:N31)</f>
        <v>975.45679012345704</v>
      </c>
    </row>
    <row r="3" spans="1:16" x14ac:dyDescent="0.3">
      <c r="A3">
        <v>2</v>
      </c>
      <c r="B3">
        <v>181</v>
      </c>
      <c r="J3" t="s">
        <v>3</v>
      </c>
      <c r="K3">
        <f>AVERAGE(F7:F31)</f>
        <v>24.055999999999997</v>
      </c>
      <c r="L3" t="s">
        <v>3</v>
      </c>
      <c r="M3">
        <f>AVERAGE(O7:O31)</f>
        <v>806.8911999999998</v>
      </c>
    </row>
    <row r="4" spans="1:16" x14ac:dyDescent="0.3">
      <c r="A4">
        <v>3</v>
      </c>
      <c r="B4">
        <v>143</v>
      </c>
      <c r="J4" t="s">
        <v>4</v>
      </c>
      <c r="K4">
        <f>AVERAGE(H9:H31)</f>
        <v>26.459627329192539</v>
      </c>
      <c r="L4" t="s">
        <v>4</v>
      </c>
      <c r="M4">
        <f>AVERAGE(P9:P31)</f>
        <v>908.96362023070094</v>
      </c>
    </row>
    <row r="5" spans="1:16" x14ac:dyDescent="0.3">
      <c r="A5">
        <v>4</v>
      </c>
      <c r="B5">
        <v>197</v>
      </c>
      <c r="C5">
        <f>AVERAGE(B2:B4)</f>
        <v>157</v>
      </c>
      <c r="D5">
        <f>ABS(C5-B5)</f>
        <v>40</v>
      </c>
      <c r="N5">
        <f>(D5)^2</f>
        <v>1600</v>
      </c>
    </row>
    <row r="6" spans="1:16" x14ac:dyDescent="0.3">
      <c r="A6">
        <v>5</v>
      </c>
      <c r="B6">
        <v>194</v>
      </c>
      <c r="C6">
        <f>AVERAGE(B3:B5)</f>
        <v>173.66666666666666</v>
      </c>
      <c r="D6">
        <f t="shared" ref="D6:D31" si="0">ABS(C6-B6)</f>
        <v>20.333333333333343</v>
      </c>
      <c r="N6">
        <f t="shared" ref="N6:N31" si="1">(D6)^2</f>
        <v>413.44444444444485</v>
      </c>
    </row>
    <row r="7" spans="1:16" x14ac:dyDescent="0.3">
      <c r="A7">
        <v>6</v>
      </c>
      <c r="B7">
        <v>161</v>
      </c>
      <c r="C7">
        <f>AVERAGE(B4:B6)</f>
        <v>178</v>
      </c>
      <c r="D7">
        <f t="shared" si="0"/>
        <v>17</v>
      </c>
      <c r="E7">
        <f>AVERAGE(B2:B6)</f>
        <v>172.4</v>
      </c>
      <c r="F7">
        <f>ABS(E7-B7)</f>
        <v>11.400000000000006</v>
      </c>
      <c r="N7">
        <f t="shared" si="1"/>
        <v>289</v>
      </c>
      <c r="O7">
        <f>F7^2</f>
        <v>129.96000000000012</v>
      </c>
    </row>
    <row r="8" spans="1:16" x14ac:dyDescent="0.3">
      <c r="A8">
        <v>7</v>
      </c>
      <c r="B8">
        <v>146</v>
      </c>
      <c r="C8">
        <f t="shared" ref="C8:C31" si="2">AVERAGE(B5:B7)</f>
        <v>184</v>
      </c>
      <c r="D8">
        <f t="shared" si="0"/>
        <v>38</v>
      </c>
      <c r="E8">
        <f t="shared" ref="E8:E31" si="3">AVERAGE(B3:B7)</f>
        <v>175.2</v>
      </c>
      <c r="F8">
        <f t="shared" ref="F8:F31" si="4">ABS(E8-B8)</f>
        <v>29.199999999999989</v>
      </c>
      <c r="N8">
        <f t="shared" si="1"/>
        <v>1444</v>
      </c>
      <c r="O8">
        <f t="shared" ref="O8:O31" si="5">F8^2</f>
        <v>852.6399999999993</v>
      </c>
    </row>
    <row r="9" spans="1:16" x14ac:dyDescent="0.3">
      <c r="A9">
        <v>8</v>
      </c>
      <c r="B9">
        <v>150</v>
      </c>
      <c r="C9">
        <f t="shared" si="2"/>
        <v>167</v>
      </c>
      <c r="D9">
        <f t="shared" si="0"/>
        <v>17</v>
      </c>
      <c r="E9">
        <f t="shared" si="3"/>
        <v>168.2</v>
      </c>
      <c r="F9">
        <f t="shared" si="4"/>
        <v>18.199999999999989</v>
      </c>
      <c r="G9">
        <f>AVERAGE(B2:B8)</f>
        <v>167</v>
      </c>
      <c r="H9">
        <f>ABS(G9-B9)</f>
        <v>17</v>
      </c>
      <c r="N9">
        <f t="shared" si="1"/>
        <v>289</v>
      </c>
      <c r="O9">
        <f t="shared" si="5"/>
        <v>331.23999999999961</v>
      </c>
      <c r="P9">
        <f>H9^2</f>
        <v>289</v>
      </c>
    </row>
    <row r="10" spans="1:16" x14ac:dyDescent="0.3">
      <c r="A10">
        <v>9</v>
      </c>
      <c r="B10">
        <v>138</v>
      </c>
      <c r="C10">
        <f t="shared" si="2"/>
        <v>152.33333333333334</v>
      </c>
      <c r="D10">
        <f t="shared" si="0"/>
        <v>14.333333333333343</v>
      </c>
      <c r="E10">
        <f t="shared" si="3"/>
        <v>169.6</v>
      </c>
      <c r="F10">
        <f t="shared" si="4"/>
        <v>31.599999999999994</v>
      </c>
      <c r="G10">
        <f t="shared" ref="G10:G31" si="6">AVERAGE(B3:B9)</f>
        <v>167.42857142857142</v>
      </c>
      <c r="H10">
        <f t="shared" ref="H10:H31" si="7">ABS(G10-B10)</f>
        <v>29.428571428571416</v>
      </c>
      <c r="N10">
        <f t="shared" si="1"/>
        <v>205.44444444444471</v>
      </c>
      <c r="O10">
        <f t="shared" si="5"/>
        <v>998.5599999999996</v>
      </c>
      <c r="P10">
        <f t="shared" ref="P10:P31" si="8">H10^2</f>
        <v>866.04081632652992</v>
      </c>
    </row>
    <row r="11" spans="1:16" x14ac:dyDescent="0.3">
      <c r="A11">
        <v>10</v>
      </c>
      <c r="B11">
        <v>184</v>
      </c>
      <c r="C11">
        <f t="shared" si="2"/>
        <v>144.66666666666666</v>
      </c>
      <c r="D11">
        <f t="shared" si="0"/>
        <v>39.333333333333343</v>
      </c>
      <c r="E11">
        <f t="shared" si="3"/>
        <v>157.80000000000001</v>
      </c>
      <c r="F11">
        <f t="shared" si="4"/>
        <v>26.199999999999989</v>
      </c>
      <c r="G11">
        <f t="shared" si="6"/>
        <v>161.28571428571428</v>
      </c>
      <c r="H11">
        <f t="shared" si="7"/>
        <v>22.714285714285722</v>
      </c>
      <c r="N11">
        <f t="shared" si="1"/>
        <v>1547.1111111111118</v>
      </c>
      <c r="O11">
        <f t="shared" si="5"/>
        <v>686.43999999999937</v>
      </c>
      <c r="P11">
        <f t="shared" si="8"/>
        <v>515.93877551020444</v>
      </c>
    </row>
    <row r="12" spans="1:16" x14ac:dyDescent="0.3">
      <c r="A12">
        <v>11</v>
      </c>
      <c r="B12">
        <v>149</v>
      </c>
      <c r="C12">
        <f t="shared" si="2"/>
        <v>157.33333333333334</v>
      </c>
      <c r="D12">
        <f t="shared" si="0"/>
        <v>8.3333333333333428</v>
      </c>
      <c r="E12">
        <f t="shared" si="3"/>
        <v>155.80000000000001</v>
      </c>
      <c r="F12">
        <f t="shared" si="4"/>
        <v>6.8000000000000114</v>
      </c>
      <c r="G12">
        <f t="shared" si="6"/>
        <v>167.14285714285714</v>
      </c>
      <c r="H12">
        <f t="shared" si="7"/>
        <v>18.142857142857139</v>
      </c>
      <c r="N12">
        <f t="shared" si="1"/>
        <v>69.444444444444599</v>
      </c>
      <c r="O12">
        <f t="shared" si="5"/>
        <v>46.240000000000151</v>
      </c>
      <c r="P12">
        <f t="shared" si="8"/>
        <v>329.1632653061223</v>
      </c>
    </row>
    <row r="13" spans="1:16" x14ac:dyDescent="0.3">
      <c r="A13">
        <v>12</v>
      </c>
      <c r="B13">
        <v>162</v>
      </c>
      <c r="C13">
        <f t="shared" si="2"/>
        <v>157</v>
      </c>
      <c r="D13">
        <f t="shared" si="0"/>
        <v>5</v>
      </c>
      <c r="E13">
        <f t="shared" si="3"/>
        <v>153.4</v>
      </c>
      <c r="F13">
        <f t="shared" si="4"/>
        <v>8.5999999999999943</v>
      </c>
      <c r="G13">
        <f t="shared" si="6"/>
        <v>160.28571428571428</v>
      </c>
      <c r="H13">
        <f t="shared" si="7"/>
        <v>1.7142857142857224</v>
      </c>
      <c r="N13">
        <f t="shared" si="1"/>
        <v>25</v>
      </c>
      <c r="O13">
        <f t="shared" si="5"/>
        <v>73.959999999999908</v>
      </c>
      <c r="P13">
        <f t="shared" si="8"/>
        <v>2.9387755102041093</v>
      </c>
    </row>
    <row r="14" spans="1:16" x14ac:dyDescent="0.3">
      <c r="A14">
        <v>13</v>
      </c>
      <c r="B14">
        <v>122</v>
      </c>
      <c r="C14">
        <f t="shared" si="2"/>
        <v>165</v>
      </c>
      <c r="D14">
        <f t="shared" si="0"/>
        <v>43</v>
      </c>
      <c r="E14">
        <f t="shared" si="3"/>
        <v>156.6</v>
      </c>
      <c r="F14">
        <f t="shared" si="4"/>
        <v>34.599999999999994</v>
      </c>
      <c r="G14">
        <f t="shared" si="6"/>
        <v>155.71428571428572</v>
      </c>
      <c r="H14">
        <f t="shared" si="7"/>
        <v>33.714285714285722</v>
      </c>
      <c r="N14">
        <f t="shared" si="1"/>
        <v>1849</v>
      </c>
      <c r="O14">
        <f t="shared" si="5"/>
        <v>1197.1599999999996</v>
      </c>
      <c r="P14">
        <f t="shared" si="8"/>
        <v>1136.6530612244903</v>
      </c>
    </row>
    <row r="15" spans="1:16" x14ac:dyDescent="0.3">
      <c r="A15">
        <v>14</v>
      </c>
      <c r="B15">
        <v>118</v>
      </c>
      <c r="C15">
        <f t="shared" si="2"/>
        <v>144.33333333333334</v>
      </c>
      <c r="D15">
        <f t="shared" si="0"/>
        <v>26.333333333333343</v>
      </c>
      <c r="E15">
        <f t="shared" si="3"/>
        <v>151</v>
      </c>
      <c r="F15">
        <f t="shared" si="4"/>
        <v>33</v>
      </c>
      <c r="G15">
        <f t="shared" si="6"/>
        <v>150.14285714285714</v>
      </c>
      <c r="H15">
        <f t="shared" si="7"/>
        <v>32.142857142857139</v>
      </c>
      <c r="N15">
        <f t="shared" si="1"/>
        <v>693.44444444444491</v>
      </c>
      <c r="O15">
        <f t="shared" si="5"/>
        <v>1089</v>
      </c>
      <c r="P15">
        <f t="shared" si="8"/>
        <v>1033.1632653061222</v>
      </c>
    </row>
    <row r="16" spans="1:16" x14ac:dyDescent="0.3">
      <c r="A16">
        <v>15</v>
      </c>
      <c r="B16">
        <v>182</v>
      </c>
      <c r="C16">
        <f t="shared" si="2"/>
        <v>134</v>
      </c>
      <c r="D16">
        <f t="shared" si="0"/>
        <v>48</v>
      </c>
      <c r="E16">
        <f t="shared" si="3"/>
        <v>147</v>
      </c>
      <c r="F16">
        <f t="shared" si="4"/>
        <v>35</v>
      </c>
      <c r="G16">
        <f t="shared" si="6"/>
        <v>146.14285714285714</v>
      </c>
      <c r="H16">
        <f t="shared" si="7"/>
        <v>35.857142857142861</v>
      </c>
      <c r="N16">
        <f t="shared" si="1"/>
        <v>2304</v>
      </c>
      <c r="O16">
        <f t="shared" si="5"/>
        <v>1225</v>
      </c>
      <c r="P16">
        <f t="shared" si="8"/>
        <v>1285.7346938775513</v>
      </c>
    </row>
    <row r="17" spans="1:16" x14ac:dyDescent="0.3">
      <c r="A17">
        <v>16</v>
      </c>
      <c r="B17">
        <v>122</v>
      </c>
      <c r="C17">
        <f t="shared" si="2"/>
        <v>140.66666666666666</v>
      </c>
      <c r="D17">
        <f t="shared" si="0"/>
        <v>18.666666666666657</v>
      </c>
      <c r="E17">
        <f t="shared" si="3"/>
        <v>146.6</v>
      </c>
      <c r="F17">
        <f t="shared" si="4"/>
        <v>24.599999999999994</v>
      </c>
      <c r="G17">
        <f t="shared" si="6"/>
        <v>150.71428571428572</v>
      </c>
      <c r="H17">
        <f t="shared" si="7"/>
        <v>28.714285714285722</v>
      </c>
      <c r="N17">
        <f t="shared" si="1"/>
        <v>348.44444444444412</v>
      </c>
      <c r="O17">
        <f t="shared" si="5"/>
        <v>605.15999999999974</v>
      </c>
      <c r="P17">
        <f t="shared" si="8"/>
        <v>824.51020408163311</v>
      </c>
    </row>
    <row r="18" spans="1:16" x14ac:dyDescent="0.3">
      <c r="A18">
        <v>17</v>
      </c>
      <c r="B18">
        <v>108</v>
      </c>
      <c r="C18">
        <f t="shared" si="2"/>
        <v>140.66666666666666</v>
      </c>
      <c r="D18">
        <f t="shared" si="0"/>
        <v>32.666666666666657</v>
      </c>
      <c r="E18">
        <f t="shared" si="3"/>
        <v>141.19999999999999</v>
      </c>
      <c r="F18">
        <f t="shared" si="4"/>
        <v>33.199999999999989</v>
      </c>
      <c r="G18">
        <f t="shared" si="6"/>
        <v>148.42857142857142</v>
      </c>
      <c r="H18">
        <f t="shared" si="7"/>
        <v>40.428571428571416</v>
      </c>
      <c r="N18">
        <f t="shared" si="1"/>
        <v>1067.1111111111104</v>
      </c>
      <c r="O18">
        <f t="shared" si="5"/>
        <v>1102.2399999999993</v>
      </c>
      <c r="P18">
        <f t="shared" si="8"/>
        <v>1634.469387755101</v>
      </c>
    </row>
    <row r="19" spans="1:16" x14ac:dyDescent="0.3">
      <c r="A19">
        <v>18</v>
      </c>
      <c r="B19">
        <v>103</v>
      </c>
      <c r="C19">
        <f t="shared" si="2"/>
        <v>137.33333333333334</v>
      </c>
      <c r="D19">
        <f t="shared" si="0"/>
        <v>34.333333333333343</v>
      </c>
      <c r="E19">
        <f t="shared" si="3"/>
        <v>130.4</v>
      </c>
      <c r="F19">
        <f t="shared" si="4"/>
        <v>27.400000000000006</v>
      </c>
      <c r="G19">
        <f t="shared" si="6"/>
        <v>137.57142857142858</v>
      </c>
      <c r="H19">
        <f t="shared" si="7"/>
        <v>34.571428571428584</v>
      </c>
      <c r="N19">
        <f t="shared" si="1"/>
        <v>1178.7777777777785</v>
      </c>
      <c r="O19">
        <f t="shared" si="5"/>
        <v>750.76000000000033</v>
      </c>
      <c r="P19">
        <f t="shared" si="8"/>
        <v>1195.1836734693886</v>
      </c>
    </row>
    <row r="20" spans="1:16" x14ac:dyDescent="0.3">
      <c r="A20">
        <v>19</v>
      </c>
      <c r="B20">
        <v>117</v>
      </c>
      <c r="C20">
        <f t="shared" si="2"/>
        <v>111</v>
      </c>
      <c r="D20">
        <f t="shared" si="0"/>
        <v>6</v>
      </c>
      <c r="E20">
        <f t="shared" si="3"/>
        <v>126.6</v>
      </c>
      <c r="F20">
        <f t="shared" si="4"/>
        <v>9.5999999999999943</v>
      </c>
      <c r="G20">
        <f t="shared" si="6"/>
        <v>131</v>
      </c>
      <c r="H20">
        <f t="shared" si="7"/>
        <v>14</v>
      </c>
      <c r="N20">
        <f t="shared" si="1"/>
        <v>36</v>
      </c>
      <c r="O20">
        <f t="shared" si="5"/>
        <v>92.159999999999897</v>
      </c>
      <c r="P20">
        <f t="shared" si="8"/>
        <v>196</v>
      </c>
    </row>
    <row r="21" spans="1:16" x14ac:dyDescent="0.3">
      <c r="A21">
        <v>20</v>
      </c>
      <c r="B21">
        <v>182</v>
      </c>
      <c r="C21">
        <f t="shared" si="2"/>
        <v>109.33333333333333</v>
      </c>
      <c r="D21">
        <f t="shared" si="0"/>
        <v>72.666666666666671</v>
      </c>
      <c r="E21">
        <f t="shared" si="3"/>
        <v>126.4</v>
      </c>
      <c r="F21">
        <f t="shared" si="4"/>
        <v>55.599999999999994</v>
      </c>
      <c r="G21">
        <f t="shared" si="6"/>
        <v>124.57142857142857</v>
      </c>
      <c r="H21">
        <f t="shared" si="7"/>
        <v>57.428571428571431</v>
      </c>
      <c r="N21">
        <f t="shared" si="1"/>
        <v>5280.4444444444453</v>
      </c>
      <c r="O21">
        <f t="shared" si="5"/>
        <v>3091.3599999999992</v>
      </c>
      <c r="P21">
        <f t="shared" si="8"/>
        <v>3298.0408163265311</v>
      </c>
    </row>
    <row r="22" spans="1:16" x14ac:dyDescent="0.3">
      <c r="A22">
        <v>21</v>
      </c>
      <c r="B22">
        <v>193</v>
      </c>
      <c r="C22">
        <f t="shared" si="2"/>
        <v>134</v>
      </c>
      <c r="D22">
        <f t="shared" si="0"/>
        <v>59</v>
      </c>
      <c r="E22">
        <f t="shared" si="3"/>
        <v>126.4</v>
      </c>
      <c r="F22">
        <f t="shared" si="4"/>
        <v>66.599999999999994</v>
      </c>
      <c r="G22">
        <f t="shared" si="6"/>
        <v>133.14285714285714</v>
      </c>
      <c r="H22">
        <f t="shared" si="7"/>
        <v>59.857142857142861</v>
      </c>
      <c r="N22">
        <f t="shared" si="1"/>
        <v>3481</v>
      </c>
      <c r="O22">
        <f t="shared" si="5"/>
        <v>4435.5599999999995</v>
      </c>
      <c r="P22">
        <f t="shared" si="8"/>
        <v>3582.8775510204086</v>
      </c>
    </row>
    <row r="23" spans="1:16" x14ac:dyDescent="0.3">
      <c r="A23">
        <v>22</v>
      </c>
      <c r="B23">
        <v>159</v>
      </c>
      <c r="C23">
        <f t="shared" si="2"/>
        <v>164</v>
      </c>
      <c r="D23">
        <f t="shared" si="0"/>
        <v>5</v>
      </c>
      <c r="E23">
        <f t="shared" si="3"/>
        <v>140.6</v>
      </c>
      <c r="F23">
        <f t="shared" si="4"/>
        <v>18.400000000000006</v>
      </c>
      <c r="G23">
        <f t="shared" si="6"/>
        <v>143.85714285714286</v>
      </c>
      <c r="H23">
        <f t="shared" si="7"/>
        <v>15.142857142857139</v>
      </c>
      <c r="N23">
        <f t="shared" si="1"/>
        <v>25</v>
      </c>
      <c r="O23">
        <f t="shared" si="5"/>
        <v>338.56000000000023</v>
      </c>
      <c r="P23">
        <f t="shared" si="8"/>
        <v>229.30612244897947</v>
      </c>
    </row>
    <row r="24" spans="1:16" x14ac:dyDescent="0.3">
      <c r="A24">
        <v>23</v>
      </c>
      <c r="B24">
        <v>158</v>
      </c>
      <c r="C24">
        <f t="shared" si="2"/>
        <v>178</v>
      </c>
      <c r="D24">
        <f t="shared" si="0"/>
        <v>20</v>
      </c>
      <c r="E24">
        <f t="shared" si="3"/>
        <v>150.80000000000001</v>
      </c>
      <c r="F24">
        <f t="shared" si="4"/>
        <v>7.1999999999999886</v>
      </c>
      <c r="G24">
        <f t="shared" si="6"/>
        <v>140.57142857142858</v>
      </c>
      <c r="H24">
        <f t="shared" si="7"/>
        <v>17.428571428571416</v>
      </c>
      <c r="N24">
        <f t="shared" si="1"/>
        <v>400</v>
      </c>
      <c r="O24">
        <f t="shared" si="5"/>
        <v>51.839999999999833</v>
      </c>
      <c r="P24">
        <f t="shared" si="8"/>
        <v>303.75510204081593</v>
      </c>
    </row>
    <row r="25" spans="1:16" x14ac:dyDescent="0.3">
      <c r="A25">
        <v>24</v>
      </c>
      <c r="B25">
        <v>167</v>
      </c>
      <c r="C25">
        <f t="shared" si="2"/>
        <v>170</v>
      </c>
      <c r="D25">
        <f t="shared" si="0"/>
        <v>3</v>
      </c>
      <c r="E25">
        <f t="shared" si="3"/>
        <v>161.80000000000001</v>
      </c>
      <c r="F25">
        <f t="shared" si="4"/>
        <v>5.1999999999999886</v>
      </c>
      <c r="G25">
        <f t="shared" si="6"/>
        <v>145.71428571428572</v>
      </c>
      <c r="H25">
        <f t="shared" si="7"/>
        <v>21.285714285714278</v>
      </c>
      <c r="N25">
        <f t="shared" si="1"/>
        <v>9</v>
      </c>
      <c r="O25">
        <f t="shared" si="5"/>
        <v>27.039999999999882</v>
      </c>
      <c r="P25">
        <f t="shared" si="8"/>
        <v>453.08163265306086</v>
      </c>
    </row>
    <row r="26" spans="1:16" x14ac:dyDescent="0.3">
      <c r="A26">
        <v>25</v>
      </c>
      <c r="B26">
        <v>181</v>
      </c>
      <c r="C26">
        <f t="shared" si="2"/>
        <v>161.33333333333334</v>
      </c>
      <c r="D26">
        <f t="shared" si="0"/>
        <v>19.666666666666657</v>
      </c>
      <c r="E26">
        <f t="shared" si="3"/>
        <v>171.8</v>
      </c>
      <c r="F26">
        <f t="shared" si="4"/>
        <v>9.1999999999999886</v>
      </c>
      <c r="G26">
        <f t="shared" si="6"/>
        <v>154.14285714285714</v>
      </c>
      <c r="H26">
        <f t="shared" si="7"/>
        <v>26.857142857142861</v>
      </c>
      <c r="N26">
        <f t="shared" si="1"/>
        <v>386.77777777777743</v>
      </c>
      <c r="O26">
        <f t="shared" si="5"/>
        <v>84.639999999999787</v>
      </c>
      <c r="P26">
        <f t="shared" si="8"/>
        <v>721.30612244897986</v>
      </c>
    </row>
    <row r="27" spans="1:16" x14ac:dyDescent="0.3">
      <c r="A27">
        <v>26</v>
      </c>
      <c r="B27">
        <v>159</v>
      </c>
      <c r="C27">
        <f>AVERAGE(B24:B26)</f>
        <v>168.66666666666666</v>
      </c>
      <c r="D27">
        <f t="shared" si="0"/>
        <v>9.6666666666666572</v>
      </c>
      <c r="E27">
        <f t="shared" si="3"/>
        <v>171.6</v>
      </c>
      <c r="F27">
        <f t="shared" si="4"/>
        <v>12.599999999999994</v>
      </c>
      <c r="G27">
        <f t="shared" si="6"/>
        <v>165.28571428571428</v>
      </c>
      <c r="H27">
        <f t="shared" si="7"/>
        <v>6.2857142857142776</v>
      </c>
      <c r="N27">
        <f t="shared" si="1"/>
        <v>93.444444444444258</v>
      </c>
      <c r="O27">
        <f t="shared" si="5"/>
        <v>158.75999999999985</v>
      </c>
      <c r="P27">
        <f t="shared" si="8"/>
        <v>39.510204081632551</v>
      </c>
    </row>
    <row r="28" spans="1:16" x14ac:dyDescent="0.3">
      <c r="A28">
        <v>27</v>
      </c>
      <c r="B28">
        <v>137</v>
      </c>
      <c r="C28">
        <f t="shared" si="2"/>
        <v>169</v>
      </c>
      <c r="D28">
        <f t="shared" si="0"/>
        <v>32</v>
      </c>
      <c r="E28">
        <f t="shared" si="3"/>
        <v>164.8</v>
      </c>
      <c r="F28">
        <f t="shared" si="4"/>
        <v>27.800000000000011</v>
      </c>
      <c r="G28">
        <f t="shared" si="6"/>
        <v>171.28571428571428</v>
      </c>
      <c r="H28">
        <f t="shared" si="7"/>
        <v>34.285714285714278</v>
      </c>
      <c r="N28">
        <f t="shared" si="1"/>
        <v>1024</v>
      </c>
      <c r="O28">
        <f t="shared" si="5"/>
        <v>772.8400000000006</v>
      </c>
      <c r="P28">
        <f t="shared" si="8"/>
        <v>1175.5102040816321</v>
      </c>
    </row>
    <row r="29" spans="1:16" x14ac:dyDescent="0.3">
      <c r="A29">
        <v>28</v>
      </c>
      <c r="B29">
        <v>167</v>
      </c>
      <c r="C29">
        <f t="shared" si="2"/>
        <v>159</v>
      </c>
      <c r="D29">
        <f t="shared" si="0"/>
        <v>8</v>
      </c>
      <c r="E29">
        <f t="shared" si="3"/>
        <v>160.4</v>
      </c>
      <c r="F29">
        <f t="shared" si="4"/>
        <v>6.5999999999999943</v>
      </c>
      <c r="G29">
        <f t="shared" si="6"/>
        <v>164.85714285714286</v>
      </c>
      <c r="H29">
        <f t="shared" si="7"/>
        <v>2.1428571428571388</v>
      </c>
      <c r="N29">
        <f t="shared" si="1"/>
        <v>64</v>
      </c>
      <c r="O29">
        <f t="shared" si="5"/>
        <v>43.559999999999924</v>
      </c>
      <c r="P29">
        <f t="shared" si="8"/>
        <v>4.5918367346938602</v>
      </c>
    </row>
    <row r="30" spans="1:16" x14ac:dyDescent="0.3">
      <c r="A30">
        <v>29</v>
      </c>
      <c r="B30">
        <v>128</v>
      </c>
      <c r="C30">
        <f t="shared" si="2"/>
        <v>154.33333333333334</v>
      </c>
      <c r="D30">
        <f t="shared" si="0"/>
        <v>26.333333333333343</v>
      </c>
      <c r="E30">
        <f t="shared" si="3"/>
        <v>162.19999999999999</v>
      </c>
      <c r="F30">
        <f t="shared" si="4"/>
        <v>34.199999999999989</v>
      </c>
      <c r="G30">
        <f t="shared" si="6"/>
        <v>161.14285714285714</v>
      </c>
      <c r="H30">
        <f t="shared" si="7"/>
        <v>33.142857142857139</v>
      </c>
      <c r="N30">
        <f t="shared" si="1"/>
        <v>693.44444444444491</v>
      </c>
      <c r="O30">
        <f t="shared" si="5"/>
        <v>1169.6399999999992</v>
      </c>
      <c r="P30">
        <f t="shared" si="8"/>
        <v>1098.4489795918364</v>
      </c>
    </row>
    <row r="31" spans="1:16" x14ac:dyDescent="0.3">
      <c r="A31">
        <v>30</v>
      </c>
      <c r="B31">
        <v>183</v>
      </c>
      <c r="C31">
        <f t="shared" si="2"/>
        <v>144</v>
      </c>
      <c r="D31">
        <f t="shared" si="0"/>
        <v>39</v>
      </c>
      <c r="E31">
        <f t="shared" si="3"/>
        <v>154.4</v>
      </c>
      <c r="F31">
        <f t="shared" si="4"/>
        <v>28.599999999999994</v>
      </c>
      <c r="G31">
        <f t="shared" si="6"/>
        <v>156.71428571428572</v>
      </c>
      <c r="H31">
        <f t="shared" si="7"/>
        <v>26.285714285714278</v>
      </c>
      <c r="N31">
        <f t="shared" si="1"/>
        <v>1521</v>
      </c>
      <c r="O31">
        <f t="shared" si="5"/>
        <v>817.9599999999997</v>
      </c>
      <c r="P31">
        <f t="shared" si="8"/>
        <v>690.93877551020364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76" workbookViewId="0">
      <selection activeCell="L2" sqref="L2"/>
    </sheetView>
  </sheetViews>
  <sheetFormatPr defaultRowHeight="14.4" x14ac:dyDescent="0.3"/>
  <cols>
    <col min="5" max="5" width="12.44140625" bestFit="1" customWidth="1"/>
  </cols>
  <sheetData>
    <row r="1" spans="1:12" x14ac:dyDescent="0.3">
      <c r="A1" s="1" t="s">
        <v>0</v>
      </c>
      <c r="B1" s="1" t="s">
        <v>1</v>
      </c>
      <c r="C1" s="1" t="s">
        <v>5</v>
      </c>
      <c r="D1" s="4" t="s">
        <v>16</v>
      </c>
      <c r="E1" s="4" t="s">
        <v>26</v>
      </c>
      <c r="G1" s="1" t="s">
        <v>6</v>
      </c>
      <c r="H1">
        <v>0.2</v>
      </c>
      <c r="I1" s="3" t="s">
        <v>14</v>
      </c>
      <c r="J1">
        <f>AVERAGE(D7:D31)</f>
        <v>23.596078575488399</v>
      </c>
      <c r="K1" s="3" t="s">
        <v>15</v>
      </c>
      <c r="L1">
        <f>AVERAGE(E7:E31)</f>
        <v>730.51317942427897</v>
      </c>
    </row>
    <row r="2" spans="1:12" x14ac:dyDescent="0.3">
      <c r="A2">
        <v>1</v>
      </c>
      <c r="B2">
        <v>165</v>
      </c>
    </row>
    <row r="3" spans="1:12" x14ac:dyDescent="0.3">
      <c r="A3">
        <v>2</v>
      </c>
      <c r="B3">
        <v>178</v>
      </c>
    </row>
    <row r="4" spans="1:12" x14ac:dyDescent="0.3">
      <c r="A4">
        <v>3</v>
      </c>
      <c r="B4">
        <v>135</v>
      </c>
    </row>
    <row r="5" spans="1:12" x14ac:dyDescent="0.3">
      <c r="A5">
        <v>4</v>
      </c>
      <c r="B5">
        <v>194</v>
      </c>
    </row>
    <row r="6" spans="1:12" x14ac:dyDescent="0.3">
      <c r="A6">
        <v>5</v>
      </c>
      <c r="B6">
        <v>133</v>
      </c>
    </row>
    <row r="7" spans="1:12" x14ac:dyDescent="0.3">
      <c r="A7">
        <v>6</v>
      </c>
      <c r="B7">
        <v>123</v>
      </c>
      <c r="C7">
        <f>AVERAGE(B2:B6)</f>
        <v>161</v>
      </c>
      <c r="D7">
        <f>ABS(C7-B7)</f>
        <v>38</v>
      </c>
      <c r="E7">
        <f>D7^2</f>
        <v>1444</v>
      </c>
    </row>
    <row r="8" spans="1:12" x14ac:dyDescent="0.3">
      <c r="A8">
        <v>7</v>
      </c>
      <c r="B8">
        <v>167</v>
      </c>
      <c r="C8">
        <f>$H$1*B7+(1-$H$1)*C7</f>
        <v>153.4</v>
      </c>
      <c r="D8">
        <f t="shared" ref="D8:D31" si="0">ABS(C8-B8)</f>
        <v>13.599999999999994</v>
      </c>
      <c r="E8">
        <f t="shared" ref="E8:E31" si="1">D8^2</f>
        <v>184.95999999999984</v>
      </c>
    </row>
    <row r="9" spans="1:12" x14ac:dyDescent="0.3">
      <c r="A9">
        <v>8</v>
      </c>
      <c r="B9">
        <v>112</v>
      </c>
      <c r="C9">
        <f>B8*$H$1+(1-$H$1)*C8</f>
        <v>156.12</v>
      </c>
      <c r="D9">
        <f t="shared" si="0"/>
        <v>44.120000000000005</v>
      </c>
      <c r="E9">
        <f t="shared" si="1"/>
        <v>1946.5744000000004</v>
      </c>
    </row>
    <row r="10" spans="1:12" x14ac:dyDescent="0.3">
      <c r="A10">
        <v>9</v>
      </c>
      <c r="B10">
        <v>120</v>
      </c>
      <c r="C10">
        <f t="shared" ref="C10:C31" si="2">B9*$H$1+(1-$H$1)*C9</f>
        <v>147.29600000000002</v>
      </c>
      <c r="D10">
        <f t="shared" si="0"/>
        <v>27.296000000000021</v>
      </c>
      <c r="E10">
        <f t="shared" si="1"/>
        <v>745.07161600000109</v>
      </c>
    </row>
    <row r="11" spans="1:12" x14ac:dyDescent="0.3">
      <c r="A11">
        <v>10</v>
      </c>
      <c r="B11">
        <v>153</v>
      </c>
      <c r="C11">
        <f t="shared" si="2"/>
        <v>141.83680000000004</v>
      </c>
      <c r="D11">
        <f t="shared" si="0"/>
        <v>11.163199999999961</v>
      </c>
      <c r="E11">
        <f t="shared" si="1"/>
        <v>124.61703423999913</v>
      </c>
    </row>
    <row r="12" spans="1:12" x14ac:dyDescent="0.3">
      <c r="A12">
        <v>11</v>
      </c>
      <c r="B12">
        <v>124</v>
      </c>
      <c r="C12">
        <f t="shared" si="2"/>
        <v>144.06944000000004</v>
      </c>
      <c r="D12">
        <f t="shared" si="0"/>
        <v>20.069440000000043</v>
      </c>
      <c r="E12">
        <f t="shared" si="1"/>
        <v>402.78242191360169</v>
      </c>
    </row>
    <row r="13" spans="1:12" x14ac:dyDescent="0.3">
      <c r="A13">
        <v>12</v>
      </c>
      <c r="B13">
        <v>192</v>
      </c>
      <c r="C13">
        <f t="shared" si="2"/>
        <v>140.05555200000003</v>
      </c>
      <c r="D13">
        <f t="shared" si="0"/>
        <v>51.944447999999966</v>
      </c>
      <c r="E13">
        <f t="shared" si="1"/>
        <v>2698.2256780247003</v>
      </c>
    </row>
    <row r="14" spans="1:12" x14ac:dyDescent="0.3">
      <c r="A14">
        <v>13</v>
      </c>
      <c r="B14">
        <v>139</v>
      </c>
      <c r="C14">
        <f t="shared" si="2"/>
        <v>150.44444160000003</v>
      </c>
      <c r="D14">
        <f t="shared" si="0"/>
        <v>11.444441600000033</v>
      </c>
      <c r="E14">
        <f t="shared" si="1"/>
        <v>130.97524353581133</v>
      </c>
    </row>
    <row r="15" spans="1:12" x14ac:dyDescent="0.3">
      <c r="A15">
        <v>14</v>
      </c>
      <c r="B15">
        <v>182</v>
      </c>
      <c r="C15">
        <f t="shared" si="2"/>
        <v>148.15555328000005</v>
      </c>
      <c r="D15">
        <f t="shared" si="0"/>
        <v>33.844446719999951</v>
      </c>
      <c r="E15">
        <f t="shared" si="1"/>
        <v>1145.4465737829155</v>
      </c>
    </row>
    <row r="16" spans="1:12" x14ac:dyDescent="0.3">
      <c r="A16">
        <v>15</v>
      </c>
      <c r="B16">
        <v>184</v>
      </c>
      <c r="C16">
        <f t="shared" si="2"/>
        <v>154.92444262400005</v>
      </c>
      <c r="D16">
        <f t="shared" si="0"/>
        <v>29.075557375999949</v>
      </c>
      <c r="E16">
        <f t="shared" si="1"/>
        <v>845.38803672506504</v>
      </c>
    </row>
    <row r="17" spans="1:5" x14ac:dyDescent="0.3">
      <c r="A17">
        <v>16</v>
      </c>
      <c r="B17">
        <v>183</v>
      </c>
      <c r="C17">
        <f t="shared" si="2"/>
        <v>160.73955409920006</v>
      </c>
      <c r="D17">
        <f t="shared" si="0"/>
        <v>22.260445900799937</v>
      </c>
      <c r="E17">
        <f t="shared" si="1"/>
        <v>495.52745170244071</v>
      </c>
    </row>
    <row r="18" spans="1:5" x14ac:dyDescent="0.3">
      <c r="A18">
        <v>17</v>
      </c>
      <c r="B18">
        <v>134</v>
      </c>
      <c r="C18">
        <f t="shared" si="2"/>
        <v>165.19164327936005</v>
      </c>
      <c r="D18">
        <f t="shared" si="0"/>
        <v>31.191643279360051</v>
      </c>
      <c r="E18">
        <f t="shared" si="1"/>
        <v>972.91861046684699</v>
      </c>
    </row>
    <row r="19" spans="1:5" x14ac:dyDescent="0.3">
      <c r="A19">
        <v>18</v>
      </c>
      <c r="B19">
        <v>135</v>
      </c>
      <c r="C19">
        <f t="shared" si="2"/>
        <v>158.95331462348807</v>
      </c>
      <c r="D19">
        <f t="shared" si="0"/>
        <v>23.953314623488069</v>
      </c>
      <c r="E19">
        <f t="shared" si="1"/>
        <v>573.76128145180735</v>
      </c>
    </row>
    <row r="20" spans="1:5" x14ac:dyDescent="0.3">
      <c r="A20">
        <v>19</v>
      </c>
      <c r="B20">
        <v>139</v>
      </c>
      <c r="C20">
        <f t="shared" si="2"/>
        <v>154.16265169879046</v>
      </c>
      <c r="D20">
        <f t="shared" si="0"/>
        <v>15.162651698790455</v>
      </c>
      <c r="E20">
        <f t="shared" si="1"/>
        <v>229.90600653883308</v>
      </c>
    </row>
    <row r="21" spans="1:5" x14ac:dyDescent="0.3">
      <c r="A21">
        <v>20</v>
      </c>
      <c r="B21">
        <v>144</v>
      </c>
      <c r="C21">
        <f t="shared" si="2"/>
        <v>151.13012135903239</v>
      </c>
      <c r="D21">
        <f t="shared" si="0"/>
        <v>7.1301213590323869</v>
      </c>
      <c r="E21">
        <f t="shared" si="1"/>
        <v>50.838630594529853</v>
      </c>
    </row>
    <row r="22" spans="1:5" x14ac:dyDescent="0.3">
      <c r="A22">
        <v>21</v>
      </c>
      <c r="B22">
        <v>183</v>
      </c>
      <c r="C22">
        <f t="shared" si="2"/>
        <v>149.70409708722593</v>
      </c>
      <c r="D22">
        <f t="shared" si="0"/>
        <v>33.295902912774068</v>
      </c>
      <c r="E22">
        <f t="shared" si="1"/>
        <v>1108.6171507768765</v>
      </c>
    </row>
    <row r="23" spans="1:5" x14ac:dyDescent="0.3">
      <c r="A23">
        <v>22</v>
      </c>
      <c r="B23">
        <v>118</v>
      </c>
      <c r="C23">
        <f t="shared" si="2"/>
        <v>156.36327766978076</v>
      </c>
      <c r="D23">
        <f t="shared" si="0"/>
        <v>38.363277669780757</v>
      </c>
      <c r="E23">
        <f t="shared" si="1"/>
        <v>1471.741073568699</v>
      </c>
    </row>
    <row r="24" spans="1:5" x14ac:dyDescent="0.3">
      <c r="A24">
        <v>23</v>
      </c>
      <c r="B24">
        <v>149</v>
      </c>
      <c r="C24">
        <f t="shared" si="2"/>
        <v>148.69062213582461</v>
      </c>
      <c r="D24">
        <f t="shared" si="0"/>
        <v>0.30937786417538859</v>
      </c>
      <c r="E24">
        <f t="shared" si="1"/>
        <v>9.5714662841725195E-2</v>
      </c>
    </row>
    <row r="25" spans="1:5" x14ac:dyDescent="0.3">
      <c r="A25">
        <v>24</v>
      </c>
      <c r="B25">
        <v>107</v>
      </c>
      <c r="C25">
        <f t="shared" si="2"/>
        <v>148.75249770865969</v>
      </c>
      <c r="D25">
        <f t="shared" si="0"/>
        <v>41.752497708659689</v>
      </c>
      <c r="E25">
        <f t="shared" si="1"/>
        <v>1743.2710649116325</v>
      </c>
    </row>
    <row r="26" spans="1:5" x14ac:dyDescent="0.3">
      <c r="A26">
        <v>25</v>
      </c>
      <c r="B26">
        <v>128</v>
      </c>
      <c r="C26">
        <f t="shared" si="2"/>
        <v>140.40199816692777</v>
      </c>
      <c r="D26">
        <f t="shared" si="0"/>
        <v>12.401998166927768</v>
      </c>
      <c r="E26">
        <f t="shared" si="1"/>
        <v>153.80955853247971</v>
      </c>
    </row>
    <row r="27" spans="1:5" x14ac:dyDescent="0.3">
      <c r="A27">
        <v>26</v>
      </c>
      <c r="B27">
        <v>134</v>
      </c>
      <c r="C27">
        <f t="shared" si="2"/>
        <v>137.92159853354221</v>
      </c>
      <c r="D27">
        <f t="shared" si="0"/>
        <v>3.921598533542209</v>
      </c>
      <c r="E27">
        <f t="shared" si="1"/>
        <v>15.378935058280405</v>
      </c>
    </row>
    <row r="28" spans="1:5" x14ac:dyDescent="0.3">
      <c r="A28">
        <v>27</v>
      </c>
      <c r="B28">
        <v>114</v>
      </c>
      <c r="C28">
        <f t="shared" si="2"/>
        <v>137.13727882683378</v>
      </c>
      <c r="D28">
        <f t="shared" si="0"/>
        <v>23.137278826833779</v>
      </c>
      <c r="E28">
        <f t="shared" si="1"/>
        <v>535.33367151065067</v>
      </c>
    </row>
    <row r="29" spans="1:5" x14ac:dyDescent="0.3">
      <c r="A29">
        <v>28</v>
      </c>
      <c r="B29">
        <v>141</v>
      </c>
      <c r="C29">
        <f t="shared" si="2"/>
        <v>132.50982306146705</v>
      </c>
      <c r="D29">
        <f t="shared" si="0"/>
        <v>8.4901769385329544</v>
      </c>
      <c r="E29">
        <f t="shared" si="1"/>
        <v>72.08310444759681</v>
      </c>
    </row>
    <row r="30" spans="1:5" x14ac:dyDescent="0.3">
      <c r="A30">
        <v>29</v>
      </c>
      <c r="B30">
        <v>107</v>
      </c>
      <c r="C30">
        <f t="shared" si="2"/>
        <v>134.20785844917364</v>
      </c>
      <c r="D30">
        <f t="shared" si="0"/>
        <v>27.207858449173642</v>
      </c>
      <c r="E30">
        <f t="shared" si="1"/>
        <v>740.26756139026952</v>
      </c>
    </row>
    <row r="31" spans="1:5" x14ac:dyDescent="0.3">
      <c r="A31">
        <v>30</v>
      </c>
      <c r="B31">
        <v>108</v>
      </c>
      <c r="C31">
        <f t="shared" si="2"/>
        <v>128.76628675933893</v>
      </c>
      <c r="D31">
        <f t="shared" si="0"/>
        <v>20.766286759338925</v>
      </c>
      <c r="E31">
        <f t="shared" si="1"/>
        <v>431.23866577109516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20" sqref="C20"/>
    </sheetView>
  </sheetViews>
  <sheetFormatPr defaultRowHeight="14.4" x14ac:dyDescent="0.3"/>
  <sheetData>
    <row r="1" spans="1:9" x14ac:dyDescent="0.3">
      <c r="A1" t="s">
        <v>27</v>
      </c>
    </row>
    <row r="2" spans="1:9" ht="15" thickBot="1" x14ac:dyDescent="0.35"/>
    <row r="3" spans="1:9" x14ac:dyDescent="0.3">
      <c r="A3" s="8" t="s">
        <v>28</v>
      </c>
      <c r="B3" s="8"/>
    </row>
    <row r="4" spans="1:9" x14ac:dyDescent="0.3">
      <c r="A4" s="5" t="s">
        <v>29</v>
      </c>
      <c r="B4" s="5">
        <v>0.79555057236205617</v>
      </c>
    </row>
    <row r="5" spans="1:9" x14ac:dyDescent="0.3">
      <c r="A5" s="5" t="s">
        <v>30</v>
      </c>
      <c r="B5" s="5">
        <v>0.63290071318559515</v>
      </c>
    </row>
    <row r="6" spans="1:9" x14ac:dyDescent="0.3">
      <c r="A6" s="5" t="s">
        <v>31</v>
      </c>
      <c r="B6" s="5">
        <v>0.58701330233379456</v>
      </c>
    </row>
    <row r="7" spans="1:9" x14ac:dyDescent="0.3">
      <c r="A7" s="5" t="s">
        <v>32</v>
      </c>
      <c r="B7" s="5">
        <v>15.059679259331499</v>
      </c>
    </row>
    <row r="8" spans="1:9" ht="15" thickBot="1" x14ac:dyDescent="0.35">
      <c r="A8" s="6" t="s">
        <v>33</v>
      </c>
      <c r="B8" s="6">
        <v>10</v>
      </c>
    </row>
    <row r="10" spans="1:9" ht="15" thickBot="1" x14ac:dyDescent="0.35">
      <c r="A10" t="s">
        <v>34</v>
      </c>
    </row>
    <row r="11" spans="1:9" x14ac:dyDescent="0.3">
      <c r="A11" s="7"/>
      <c r="B11" s="7" t="s">
        <v>39</v>
      </c>
      <c r="C11" s="7" t="s">
        <v>40</v>
      </c>
      <c r="D11" s="7" t="s">
        <v>41</v>
      </c>
      <c r="E11" s="7" t="s">
        <v>42</v>
      </c>
      <c r="F11" s="7" t="s">
        <v>43</v>
      </c>
    </row>
    <row r="12" spans="1:9" x14ac:dyDescent="0.3">
      <c r="A12" s="5" t="s">
        <v>35</v>
      </c>
      <c r="B12" s="5">
        <v>1</v>
      </c>
      <c r="C12" s="5">
        <v>3128.0484848484857</v>
      </c>
      <c r="D12" s="5">
        <v>3128.0484848484857</v>
      </c>
      <c r="E12" s="5">
        <v>13.79246946901473</v>
      </c>
      <c r="F12" s="5">
        <v>5.9237314830819362E-3</v>
      </c>
    </row>
    <row r="13" spans="1:9" x14ac:dyDescent="0.3">
      <c r="A13" s="5" t="s">
        <v>36</v>
      </c>
      <c r="B13" s="5">
        <v>8</v>
      </c>
      <c r="C13" s="5">
        <v>1814.3515151515148</v>
      </c>
      <c r="D13" s="5">
        <v>226.79393939393935</v>
      </c>
      <c r="E13" s="5"/>
      <c r="F13" s="5"/>
    </row>
    <row r="14" spans="1:9" ht="15" thickBot="1" x14ac:dyDescent="0.35">
      <c r="A14" s="6" t="s">
        <v>37</v>
      </c>
      <c r="B14" s="6">
        <v>9</v>
      </c>
      <c r="C14" s="6">
        <v>4942.4000000000005</v>
      </c>
      <c r="D14" s="6"/>
      <c r="E14" s="6"/>
      <c r="F14" s="6"/>
    </row>
    <row r="15" spans="1:9" ht="15" thickBot="1" x14ac:dyDescent="0.35"/>
    <row r="16" spans="1:9" x14ac:dyDescent="0.3">
      <c r="A16" s="7"/>
      <c r="B16" s="7" t="s">
        <v>44</v>
      </c>
      <c r="C16" s="7" t="s">
        <v>32</v>
      </c>
      <c r="D16" s="7" t="s">
        <v>45</v>
      </c>
      <c r="E16" s="7" t="s">
        <v>46</v>
      </c>
      <c r="F16" s="7" t="s">
        <v>47</v>
      </c>
      <c r="G16" s="7" t="s">
        <v>48</v>
      </c>
      <c r="H16" s="7" t="s">
        <v>49</v>
      </c>
      <c r="I16" s="7" t="s">
        <v>50</v>
      </c>
    </row>
    <row r="17" spans="1:9" x14ac:dyDescent="0.3">
      <c r="A17" s="5" t="s">
        <v>38</v>
      </c>
      <c r="B17" s="5">
        <v>102.73333333333332</v>
      </c>
      <c r="C17" s="5">
        <v>10.287719461434186</v>
      </c>
      <c r="D17" s="5">
        <v>9.9860162126749437</v>
      </c>
      <c r="E17" s="5">
        <v>8.5773189018228187E-6</v>
      </c>
      <c r="F17" s="5">
        <v>79.009809713445705</v>
      </c>
      <c r="G17" s="5">
        <v>126.45685695322094</v>
      </c>
      <c r="H17" s="5">
        <v>79.009809713445705</v>
      </c>
      <c r="I17" s="5">
        <v>126.45685695322094</v>
      </c>
    </row>
    <row r="18" spans="1:9" ht="15" thickBot="1" x14ac:dyDescent="0.35">
      <c r="A18" s="6" t="s">
        <v>51</v>
      </c>
      <c r="B18" s="6">
        <v>6.157575757575759</v>
      </c>
      <c r="C18" s="6">
        <v>1.6580161178948971</v>
      </c>
      <c r="D18" s="6">
        <v>3.7138214104901075</v>
      </c>
      <c r="E18" s="6">
        <v>5.9237314830819301E-3</v>
      </c>
      <c r="F18" s="6">
        <v>2.3341837334749664</v>
      </c>
      <c r="G18" s="6">
        <v>9.9809677816765507</v>
      </c>
      <c r="H18" s="6">
        <v>2.3341837334749664</v>
      </c>
      <c r="I18" s="6">
        <v>9.9809677816765507</v>
      </c>
    </row>
    <row r="20" spans="1:9" ht="15" thickBot="1" x14ac:dyDescent="0.35">
      <c r="B20" s="5">
        <v>102.73333333333332</v>
      </c>
      <c r="C20" s="6">
        <v>6.157575757575759</v>
      </c>
    </row>
    <row r="21" spans="1:9" x14ac:dyDescent="0.3">
      <c r="B21" t="s">
        <v>52</v>
      </c>
      <c r="C21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2" workbookViewId="0">
      <selection activeCell="H31" sqref="H31"/>
    </sheetView>
  </sheetViews>
  <sheetFormatPr defaultRowHeight="14.4" x14ac:dyDescent="0.3"/>
  <sheetData>
    <row r="1" spans="1:9" x14ac:dyDescent="0.3">
      <c r="B1" s="1" t="s">
        <v>1</v>
      </c>
      <c r="C1" s="1" t="s">
        <v>5</v>
      </c>
      <c r="D1" s="1" t="s">
        <v>7</v>
      </c>
      <c r="E1" s="1" t="s">
        <v>8</v>
      </c>
      <c r="H1" s="1" t="s">
        <v>6</v>
      </c>
      <c r="I1">
        <v>0.2</v>
      </c>
    </row>
    <row r="2" spans="1:9" ht="15" thickBot="1" x14ac:dyDescent="0.35">
      <c r="A2">
        <v>0</v>
      </c>
      <c r="D2" s="5">
        <v>102.73333333333332</v>
      </c>
      <c r="E2" s="6">
        <v>6.157575757575759</v>
      </c>
      <c r="H2" s="1" t="s">
        <v>9</v>
      </c>
      <c r="I2">
        <v>0.1</v>
      </c>
    </row>
    <row r="3" spans="1:9" ht="15" thickBot="1" x14ac:dyDescent="0.35">
      <c r="A3">
        <v>1</v>
      </c>
      <c r="B3">
        <v>130</v>
      </c>
      <c r="D3">
        <f>D2+E2</f>
        <v>108.89090909090908</v>
      </c>
      <c r="E3" s="6">
        <v>6.157575757575759</v>
      </c>
    </row>
    <row r="4" spans="1:9" ht="15" thickBot="1" x14ac:dyDescent="0.35">
      <c r="A4">
        <v>2</v>
      </c>
      <c r="B4">
        <v>92</v>
      </c>
      <c r="D4">
        <f t="shared" ref="D4:D11" si="0">D3+E3</f>
        <v>115.04848484848483</v>
      </c>
      <c r="E4" s="6">
        <v>6.157575757575759</v>
      </c>
    </row>
    <row r="5" spans="1:9" ht="15" thickBot="1" x14ac:dyDescent="0.35">
      <c r="A5">
        <v>3</v>
      </c>
      <c r="B5">
        <v>107</v>
      </c>
      <c r="D5">
        <f t="shared" si="0"/>
        <v>121.20606060606059</v>
      </c>
      <c r="E5" s="6">
        <v>6.157575757575759</v>
      </c>
    </row>
    <row r="6" spans="1:9" ht="15" thickBot="1" x14ac:dyDescent="0.35">
      <c r="A6">
        <v>4</v>
      </c>
      <c r="B6">
        <v>149</v>
      </c>
      <c r="D6">
        <f t="shared" si="0"/>
        <v>127.36363636363635</v>
      </c>
      <c r="E6" s="6">
        <v>6.157575757575759</v>
      </c>
    </row>
    <row r="7" spans="1:9" ht="15" thickBot="1" x14ac:dyDescent="0.35">
      <c r="A7">
        <v>5</v>
      </c>
      <c r="B7">
        <v>124</v>
      </c>
      <c r="D7">
        <f t="shared" si="0"/>
        <v>133.5212121212121</v>
      </c>
      <c r="E7" s="6">
        <v>6.157575757575759</v>
      </c>
    </row>
    <row r="8" spans="1:9" ht="15" thickBot="1" x14ac:dyDescent="0.35">
      <c r="A8">
        <v>6</v>
      </c>
      <c r="B8">
        <v>139</v>
      </c>
      <c r="D8">
        <f t="shared" si="0"/>
        <v>139.67878787878786</v>
      </c>
      <c r="E8" s="6">
        <v>6.157575757575759</v>
      </c>
    </row>
    <row r="9" spans="1:9" ht="15" thickBot="1" x14ac:dyDescent="0.35">
      <c r="A9">
        <v>7</v>
      </c>
      <c r="B9">
        <v>149</v>
      </c>
      <c r="D9">
        <f t="shared" si="0"/>
        <v>145.83636363636361</v>
      </c>
      <c r="E9" s="6">
        <v>6.157575757575759</v>
      </c>
    </row>
    <row r="10" spans="1:9" ht="15" thickBot="1" x14ac:dyDescent="0.35">
      <c r="A10">
        <v>8</v>
      </c>
      <c r="B10">
        <v>151</v>
      </c>
      <c r="D10">
        <f t="shared" si="0"/>
        <v>151.99393939393937</v>
      </c>
      <c r="E10" s="6">
        <v>6.157575757575759</v>
      </c>
    </row>
    <row r="11" spans="1:9" x14ac:dyDescent="0.3">
      <c r="A11">
        <v>9</v>
      </c>
      <c r="B11">
        <v>165</v>
      </c>
      <c r="D11">
        <f t="shared" si="0"/>
        <v>158.15151515151513</v>
      </c>
      <c r="E11" s="9">
        <v>6.157575757575759</v>
      </c>
    </row>
    <row r="12" spans="1:9" x14ac:dyDescent="0.3">
      <c r="A12">
        <v>10</v>
      </c>
      <c r="B12">
        <v>160</v>
      </c>
      <c r="D12">
        <f t="shared" ref="D12:D17" si="1">$I$1*B12+(1-$I$1)*(D11+E11)</f>
        <v>163.44727272727272</v>
      </c>
      <c r="E12">
        <f t="shared" ref="E12:E17" si="2">$I$2*(D12-D11)+(1-$I$2)*E11</f>
        <v>6.0713939393939418</v>
      </c>
    </row>
    <row r="13" spans="1:9" x14ac:dyDescent="0.3">
      <c r="A13">
        <v>11</v>
      </c>
      <c r="B13">
        <v>202</v>
      </c>
      <c r="C13">
        <f>D12+E12</f>
        <v>169.51866666666666</v>
      </c>
      <c r="D13">
        <f t="shared" si="1"/>
        <v>176.01493333333335</v>
      </c>
      <c r="E13">
        <f t="shared" si="2"/>
        <v>6.7210206060606108</v>
      </c>
    </row>
    <row r="14" spans="1:9" x14ac:dyDescent="0.3">
      <c r="A14">
        <v>12</v>
      </c>
      <c r="B14">
        <v>129</v>
      </c>
      <c r="C14">
        <f>D13+E13</f>
        <v>182.73595393939397</v>
      </c>
      <c r="D14">
        <f t="shared" si="1"/>
        <v>171.9887631515152</v>
      </c>
      <c r="E14">
        <f t="shared" si="2"/>
        <v>5.646301527272735</v>
      </c>
    </row>
    <row r="15" spans="1:9" x14ac:dyDescent="0.3">
      <c r="A15">
        <v>13</v>
      </c>
      <c r="B15">
        <v>192</v>
      </c>
      <c r="C15">
        <f>D14+E14</f>
        <v>177.63506467878793</v>
      </c>
      <c r="D15">
        <f t="shared" si="1"/>
        <v>180.50805174303036</v>
      </c>
      <c r="E15">
        <f t="shared" si="2"/>
        <v>5.9336002336969775</v>
      </c>
    </row>
    <row r="16" spans="1:9" x14ac:dyDescent="0.3">
      <c r="A16">
        <v>14</v>
      </c>
      <c r="B16">
        <v>173</v>
      </c>
      <c r="C16">
        <f>D15+E15</f>
        <v>186.44165197672734</v>
      </c>
      <c r="D16">
        <f t="shared" si="1"/>
        <v>183.75332158138187</v>
      </c>
      <c r="E16">
        <f t="shared" si="2"/>
        <v>5.6647671941624305</v>
      </c>
    </row>
    <row r="17" spans="1:5" x14ac:dyDescent="0.3">
      <c r="A17">
        <v>15</v>
      </c>
      <c r="B17">
        <v>179</v>
      </c>
      <c r="C17">
        <f>D16+E16</f>
        <v>189.41808877554431</v>
      </c>
      <c r="D17">
        <f t="shared" si="1"/>
        <v>187.33447102043547</v>
      </c>
      <c r="E17">
        <f t="shared" si="2"/>
        <v>5.4564054186515483</v>
      </c>
    </row>
    <row r="18" spans="1:5" x14ac:dyDescent="0.3">
      <c r="A18">
        <v>16</v>
      </c>
      <c r="B18">
        <v>198</v>
      </c>
      <c r="C18">
        <f t="shared" ref="C18:C32" si="3">D17+E17</f>
        <v>192.79087643908701</v>
      </c>
      <c r="D18">
        <f t="shared" ref="D18:D32" si="4">$I$1*B18+(1-$I$1)*(D17+E17)</f>
        <v>193.83270115126962</v>
      </c>
      <c r="E18">
        <f t="shared" ref="E18:E32" si="5">$I$2*(D18-D17)+(1-$I$2)*E17</f>
        <v>5.560587889869808</v>
      </c>
    </row>
    <row r="19" spans="1:5" x14ac:dyDescent="0.3">
      <c r="A19">
        <v>17</v>
      </c>
      <c r="B19">
        <v>202</v>
      </c>
      <c r="C19">
        <f t="shared" si="3"/>
        <v>199.39328904113944</v>
      </c>
      <c r="D19">
        <f t="shared" si="4"/>
        <v>199.91463123291157</v>
      </c>
      <c r="E19">
        <f t="shared" si="5"/>
        <v>5.6127221090470227</v>
      </c>
    </row>
    <row r="20" spans="1:5" x14ac:dyDescent="0.3">
      <c r="A20">
        <v>18</v>
      </c>
      <c r="B20">
        <v>214</v>
      </c>
      <c r="C20">
        <f t="shared" si="3"/>
        <v>205.52735334195859</v>
      </c>
      <c r="D20">
        <f t="shared" si="4"/>
        <v>207.22188267356688</v>
      </c>
      <c r="E20">
        <f t="shared" si="5"/>
        <v>5.7821750422078511</v>
      </c>
    </row>
    <row r="21" spans="1:5" x14ac:dyDescent="0.3">
      <c r="A21">
        <v>19</v>
      </c>
      <c r="B21">
        <v>170</v>
      </c>
      <c r="C21">
        <f t="shared" si="3"/>
        <v>213.00405771577474</v>
      </c>
      <c r="D21">
        <f t="shared" si="4"/>
        <v>204.40324617261979</v>
      </c>
      <c r="E21">
        <f t="shared" si="5"/>
        <v>4.9220938878923572</v>
      </c>
    </row>
    <row r="22" spans="1:5" x14ac:dyDescent="0.3">
      <c r="A22">
        <v>20</v>
      </c>
      <c r="B22">
        <v>208</v>
      </c>
      <c r="C22">
        <f t="shared" si="3"/>
        <v>209.32534006051213</v>
      </c>
      <c r="D22">
        <f t="shared" si="4"/>
        <v>209.0602720484097</v>
      </c>
      <c r="E22">
        <f t="shared" si="5"/>
        <v>4.895587086682113</v>
      </c>
    </row>
    <row r="23" spans="1:5" x14ac:dyDescent="0.3">
      <c r="A23">
        <v>21</v>
      </c>
      <c r="B23">
        <v>263</v>
      </c>
      <c r="C23">
        <f t="shared" si="3"/>
        <v>213.95585913509183</v>
      </c>
      <c r="D23">
        <f t="shared" si="4"/>
        <v>223.76468730807346</v>
      </c>
      <c r="E23">
        <f t="shared" si="5"/>
        <v>5.8764699039802784</v>
      </c>
    </row>
    <row r="24" spans="1:5" x14ac:dyDescent="0.3">
      <c r="A24">
        <v>22</v>
      </c>
      <c r="B24">
        <v>192</v>
      </c>
      <c r="C24">
        <f t="shared" si="3"/>
        <v>229.64115721205374</v>
      </c>
      <c r="D24">
        <f t="shared" si="4"/>
        <v>222.112925769643</v>
      </c>
      <c r="E24">
        <f t="shared" si="5"/>
        <v>5.1236467597392039</v>
      </c>
    </row>
    <row r="25" spans="1:5" x14ac:dyDescent="0.3">
      <c r="A25">
        <v>23</v>
      </c>
      <c r="B25">
        <v>277</v>
      </c>
      <c r="C25">
        <f t="shared" si="3"/>
        <v>227.23657252938222</v>
      </c>
      <c r="D25">
        <f t="shared" si="4"/>
        <v>237.1892580235058</v>
      </c>
      <c r="E25">
        <f t="shared" si="5"/>
        <v>6.1189153091515642</v>
      </c>
    </row>
    <row r="26" spans="1:5" x14ac:dyDescent="0.3">
      <c r="A26">
        <v>24</v>
      </c>
      <c r="B26">
        <v>229</v>
      </c>
      <c r="C26">
        <f t="shared" si="3"/>
        <v>243.30817333265736</v>
      </c>
      <c r="D26">
        <f t="shared" si="4"/>
        <v>240.44653866612592</v>
      </c>
      <c r="E26">
        <f t="shared" si="5"/>
        <v>5.8327518424984195</v>
      </c>
    </row>
    <row r="27" spans="1:5" x14ac:dyDescent="0.3">
      <c r="A27">
        <v>25</v>
      </c>
      <c r="B27">
        <v>237</v>
      </c>
      <c r="C27">
        <f t="shared" si="3"/>
        <v>246.27929050862434</v>
      </c>
      <c r="D27">
        <f t="shared" si="4"/>
        <v>244.42343240689948</v>
      </c>
      <c r="E27">
        <f t="shared" si="5"/>
        <v>5.6471660323259343</v>
      </c>
    </row>
    <row r="28" spans="1:5" x14ac:dyDescent="0.3">
      <c r="A28">
        <v>26</v>
      </c>
      <c r="B28">
        <v>280</v>
      </c>
      <c r="C28">
        <f t="shared" si="3"/>
        <v>250.07059843922542</v>
      </c>
      <c r="D28">
        <f t="shared" si="4"/>
        <v>256.05647875138038</v>
      </c>
      <c r="E28">
        <f t="shared" si="5"/>
        <v>6.2457540635414315</v>
      </c>
    </row>
    <row r="29" spans="1:5" x14ac:dyDescent="0.3">
      <c r="A29">
        <v>27</v>
      </c>
      <c r="B29">
        <v>283</v>
      </c>
      <c r="C29">
        <f t="shared" si="3"/>
        <v>262.30223281492181</v>
      </c>
      <c r="D29">
        <f t="shared" si="4"/>
        <v>266.44178625193746</v>
      </c>
      <c r="E29">
        <f t="shared" si="5"/>
        <v>6.6597094072429961</v>
      </c>
    </row>
    <row r="30" spans="1:5" x14ac:dyDescent="0.3">
      <c r="A30">
        <v>28</v>
      </c>
      <c r="B30">
        <v>276</v>
      </c>
      <c r="C30">
        <f t="shared" si="3"/>
        <v>273.10149565918044</v>
      </c>
      <c r="D30">
        <f t="shared" si="4"/>
        <v>273.68119652734435</v>
      </c>
      <c r="E30">
        <f t="shared" si="5"/>
        <v>6.7176794940593867</v>
      </c>
    </row>
    <row r="31" spans="1:5" x14ac:dyDescent="0.3">
      <c r="A31">
        <v>29</v>
      </c>
      <c r="B31">
        <v>311</v>
      </c>
      <c r="C31">
        <f t="shared" si="3"/>
        <v>280.39887602140374</v>
      </c>
      <c r="D31">
        <f t="shared" si="4"/>
        <v>286.51910081712299</v>
      </c>
      <c r="E31">
        <f t="shared" si="5"/>
        <v>7.3297019736313116</v>
      </c>
    </row>
    <row r="32" spans="1:5" x14ac:dyDescent="0.3">
      <c r="A32">
        <v>30</v>
      </c>
      <c r="B32">
        <v>334</v>
      </c>
      <c r="C32">
        <f t="shared" si="3"/>
        <v>293.84880279075429</v>
      </c>
      <c r="D32">
        <f t="shared" si="4"/>
        <v>301.87904223260347</v>
      </c>
      <c r="E32">
        <f t="shared" si="5"/>
        <v>8.132725917816229</v>
      </c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70" zoomScaleNormal="85" workbookViewId="0">
      <selection activeCell="H43" sqref="H43"/>
    </sheetView>
  </sheetViews>
  <sheetFormatPr defaultRowHeight="14.4" x14ac:dyDescent="0.3"/>
  <cols>
    <col min="2" max="3" width="22.33203125" bestFit="1" customWidth="1"/>
    <col min="5" max="5" width="10.44140625" bestFit="1" customWidth="1"/>
    <col min="7" max="7" width="13.88671875" bestFit="1" customWidth="1"/>
    <col min="9" max="9" width="12.44140625" bestFit="1" customWidth="1"/>
  </cols>
  <sheetData>
    <row r="1" spans="1:9" x14ac:dyDescent="0.3">
      <c r="A1" s="1" t="s">
        <v>0</v>
      </c>
      <c r="B1" s="1" t="s">
        <v>54</v>
      </c>
      <c r="C1" s="1" t="s">
        <v>55</v>
      </c>
      <c r="D1" s="1" t="s">
        <v>7</v>
      </c>
      <c r="E1" s="1" t="s">
        <v>8</v>
      </c>
      <c r="F1" s="1" t="s">
        <v>10</v>
      </c>
      <c r="G1" s="1" t="s">
        <v>56</v>
      </c>
      <c r="I1" s="10"/>
    </row>
    <row r="2" spans="1:9" x14ac:dyDescent="0.3">
      <c r="A2">
        <v>0</v>
      </c>
      <c r="D2">
        <f>$B$18+$E$2*(11/2)</f>
        <v>99.451388888888886</v>
      </c>
      <c r="E2">
        <f>($B$18-$B$17)/12</f>
        <v>0.26388888888888928</v>
      </c>
      <c r="I2" s="10"/>
    </row>
    <row r="3" spans="1:9" x14ac:dyDescent="0.3">
      <c r="A3">
        <v>1</v>
      </c>
      <c r="B3">
        <v>37</v>
      </c>
      <c r="C3">
        <v>55</v>
      </c>
      <c r="G3">
        <f>(D2+E2)*E22</f>
        <v>48.283661357545306</v>
      </c>
      <c r="I3" s="10"/>
    </row>
    <row r="4" spans="1:9" x14ac:dyDescent="0.3">
      <c r="A4">
        <v>2</v>
      </c>
      <c r="B4">
        <v>69</v>
      </c>
      <c r="C4">
        <v>82</v>
      </c>
      <c r="G4">
        <f>($D$2+2*$E$2)*E23</f>
        <v>79.383130347397824</v>
      </c>
      <c r="I4" s="11"/>
    </row>
    <row r="5" spans="1:9" x14ac:dyDescent="0.3">
      <c r="A5">
        <v>3</v>
      </c>
      <c r="B5">
        <v>65</v>
      </c>
      <c r="C5">
        <v>59</v>
      </c>
      <c r="G5">
        <f>(D2+3*E2)*E24</f>
        <v>65.325940078442486</v>
      </c>
    </row>
    <row r="6" spans="1:9" x14ac:dyDescent="0.3">
      <c r="A6">
        <v>4</v>
      </c>
      <c r="B6">
        <v>67</v>
      </c>
      <c r="C6">
        <v>79</v>
      </c>
      <c r="G6">
        <f>($D$2+A6*$E$2)*E25</f>
        <v>76.739780710012312</v>
      </c>
    </row>
    <row r="7" spans="1:9" x14ac:dyDescent="0.3">
      <c r="A7">
        <v>5</v>
      </c>
      <c r="B7">
        <v>81</v>
      </c>
      <c r="C7">
        <v>90</v>
      </c>
      <c r="G7">
        <f t="shared" ref="G7:G14" si="0">($D$2+A7*$E$2)*E26</f>
        <v>89.91254574659223</v>
      </c>
    </row>
    <row r="8" spans="1:9" x14ac:dyDescent="0.3">
      <c r="A8">
        <v>6</v>
      </c>
      <c r="B8">
        <v>84</v>
      </c>
      <c r="C8">
        <v>90</v>
      </c>
      <c r="G8">
        <f t="shared" si="0"/>
        <v>91.505545810917809</v>
      </c>
    </row>
    <row r="9" spans="1:9" x14ac:dyDescent="0.3">
      <c r="A9">
        <v>7</v>
      </c>
      <c r="B9">
        <v>108</v>
      </c>
      <c r="C9">
        <v>95</v>
      </c>
      <c r="G9">
        <f t="shared" si="0"/>
        <v>106.91532166658115</v>
      </c>
    </row>
    <row r="10" spans="1:9" x14ac:dyDescent="0.3">
      <c r="A10">
        <v>8</v>
      </c>
      <c r="B10">
        <v>115</v>
      </c>
      <c r="C10">
        <v>106</v>
      </c>
      <c r="G10">
        <f t="shared" si="0"/>
        <v>116.33578660990332</v>
      </c>
    </row>
    <row r="11" spans="1:9" x14ac:dyDescent="0.3">
      <c r="A11">
        <v>9</v>
      </c>
      <c r="B11">
        <v>118</v>
      </c>
      <c r="C11">
        <v>116</v>
      </c>
      <c r="G11">
        <f t="shared" si="0"/>
        <v>123.09841142082749</v>
      </c>
    </row>
    <row r="12" spans="1:9" x14ac:dyDescent="0.3">
      <c r="A12">
        <v>10</v>
      </c>
      <c r="B12">
        <v>135</v>
      </c>
      <c r="C12">
        <v>124</v>
      </c>
      <c r="G12">
        <f t="shared" si="0"/>
        <v>136.30763642311069</v>
      </c>
    </row>
    <row r="13" spans="1:9" x14ac:dyDescent="0.3">
      <c r="A13">
        <v>11</v>
      </c>
      <c r="B13">
        <v>128</v>
      </c>
      <c r="C13">
        <v>141</v>
      </c>
      <c r="G13">
        <f t="shared" si="0"/>
        <v>141.34385174908562</v>
      </c>
    </row>
    <row r="14" spans="1:9" x14ac:dyDescent="0.3">
      <c r="A14">
        <v>12</v>
      </c>
      <c r="B14">
        <v>131</v>
      </c>
      <c r="C14">
        <v>139</v>
      </c>
      <c r="G14">
        <f t="shared" si="0"/>
        <v>141.89458288076705</v>
      </c>
    </row>
    <row r="17" spans="1:5" x14ac:dyDescent="0.3">
      <c r="A17" t="s">
        <v>17</v>
      </c>
      <c r="B17">
        <f>AVERAGE(B3:B14)</f>
        <v>94.833333333333329</v>
      </c>
    </row>
    <row r="18" spans="1:5" x14ac:dyDescent="0.3">
      <c r="A18" t="s">
        <v>18</v>
      </c>
      <c r="B18">
        <f>AVERAGE(C3:C14)</f>
        <v>98</v>
      </c>
    </row>
    <row r="20" spans="1:5" x14ac:dyDescent="0.3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</row>
    <row r="21" spans="1:5" x14ac:dyDescent="0.3">
      <c r="A21">
        <v>0</v>
      </c>
    </row>
    <row r="22" spans="1:5" x14ac:dyDescent="0.3">
      <c r="A22">
        <v>1</v>
      </c>
      <c r="B22">
        <f>B3/($B$17-((13/2 - A3)*$E$2))</f>
        <v>0.3962222056964379</v>
      </c>
      <c r="C22">
        <f>C3/($B$18-((13/2 -A3)*$E$2))</f>
        <v>0.56966122419621668</v>
      </c>
      <c r="D22">
        <f>AVERAGE(B22:C22)</f>
        <v>0.48294171494632732</v>
      </c>
      <c r="E22">
        <f>(D22/SUM($D$22:$D$33))*12</f>
        <v>0.48421528208695064</v>
      </c>
    </row>
    <row r="23" spans="1:5" x14ac:dyDescent="0.3">
      <c r="A23">
        <v>2</v>
      </c>
      <c r="B23">
        <f>B4/($B$17-((13/2 - A4)*$E$2))</f>
        <v>0.73681868743047829</v>
      </c>
      <c r="C23">
        <f t="shared" ref="C23:C33" si="1">C4/($B$18-((13/2 -A4)*$E$2))</f>
        <v>0.84699806326662364</v>
      </c>
      <c r="D23">
        <f t="shared" ref="D23:D33" si="2">AVERAGE(B23:C23)</f>
        <v>0.79190837534855096</v>
      </c>
      <c r="E23">
        <f t="shared" ref="E23:E33" si="3">(D23/SUM($D$22:$D$33))*12</f>
        <v>0.79399671945719863</v>
      </c>
    </row>
    <row r="24" spans="1:5" x14ac:dyDescent="0.3">
      <c r="A24">
        <v>3</v>
      </c>
      <c r="B24">
        <f t="shared" ref="B24:B33" si="4">B5/($B$17-((13/2 - A5)*$E$2))</f>
        <v>0.69215410781631304</v>
      </c>
      <c r="C24">
        <f t="shared" si="1"/>
        <v>0.6077687960512197</v>
      </c>
      <c r="D24">
        <f t="shared" si="2"/>
        <v>0.64996145193376642</v>
      </c>
      <c r="E24">
        <f t="shared" si="3"/>
        <v>0.65167546735682147</v>
      </c>
    </row>
    <row r="25" spans="1:5" x14ac:dyDescent="0.3">
      <c r="A25">
        <v>4</v>
      </c>
      <c r="B25">
        <f t="shared" si="4"/>
        <v>0.71145195782021986</v>
      </c>
      <c r="C25">
        <f t="shared" si="1"/>
        <v>0.81158593136905188</v>
      </c>
      <c r="D25">
        <f t="shared" si="2"/>
        <v>0.76151894459463587</v>
      </c>
      <c r="E25">
        <f t="shared" si="3"/>
        <v>0.76352714863827631</v>
      </c>
    </row>
    <row r="26" spans="1:5" x14ac:dyDescent="0.3">
      <c r="A26">
        <v>5</v>
      </c>
      <c r="B26">
        <f t="shared" si="4"/>
        <v>0.85771012574454009</v>
      </c>
      <c r="C26">
        <f t="shared" si="1"/>
        <v>0.92209178228388466</v>
      </c>
      <c r="D26">
        <f t="shared" si="2"/>
        <v>0.88990095401421243</v>
      </c>
      <c r="E26">
        <f t="shared" si="3"/>
        <v>0.89224771466537678</v>
      </c>
    </row>
    <row r="27" spans="1:5" x14ac:dyDescent="0.3">
      <c r="A27">
        <v>6</v>
      </c>
      <c r="B27">
        <f t="shared" si="4"/>
        <v>0.88699860673168585</v>
      </c>
      <c r="C27">
        <f t="shared" si="1"/>
        <v>0.91960547789682823</v>
      </c>
      <c r="D27">
        <f t="shared" si="2"/>
        <v>0.90330204231425704</v>
      </c>
      <c r="E27">
        <f t="shared" si="3"/>
        <v>0.90568414301822553</v>
      </c>
    </row>
    <row r="28" spans="1:5" x14ac:dyDescent="0.3">
      <c r="A28">
        <v>7</v>
      </c>
      <c r="B28">
        <f t="shared" si="4"/>
        <v>1.1372577696526509</v>
      </c>
      <c r="C28">
        <f t="shared" si="1"/>
        <v>0.96808435354893496</v>
      </c>
      <c r="D28">
        <f t="shared" si="2"/>
        <v>1.052671061600793</v>
      </c>
      <c r="E28">
        <f t="shared" si="3"/>
        <v>1.0554470638231086</v>
      </c>
    </row>
    <row r="29" spans="1:5" x14ac:dyDescent="0.3">
      <c r="A29">
        <v>8</v>
      </c>
      <c r="B29">
        <f t="shared" si="4"/>
        <v>1.207613213738788</v>
      </c>
      <c r="C29">
        <f t="shared" si="1"/>
        <v>1.0772813889477029</v>
      </c>
      <c r="D29">
        <f t="shared" si="2"/>
        <v>1.1424473013432455</v>
      </c>
      <c r="E29">
        <f t="shared" si="3"/>
        <v>1.1454600527744327</v>
      </c>
    </row>
    <row r="30" spans="1:5" x14ac:dyDescent="0.3">
      <c r="A30">
        <v>9</v>
      </c>
      <c r="B30">
        <f t="shared" si="4"/>
        <v>1.2356919496763872</v>
      </c>
      <c r="C30">
        <f t="shared" si="1"/>
        <v>1.1757584289434786</v>
      </c>
      <c r="D30">
        <f t="shared" si="2"/>
        <v>1.2057251893099328</v>
      </c>
      <c r="E30">
        <f t="shared" si="3"/>
        <v>1.208904811061799</v>
      </c>
    </row>
    <row r="31" spans="1:5" x14ac:dyDescent="0.3">
      <c r="A31">
        <v>10</v>
      </c>
      <c r="B31">
        <f t="shared" si="4"/>
        <v>1.4098194212778301</v>
      </c>
      <c r="C31">
        <f t="shared" si="1"/>
        <v>1.2534924534924534</v>
      </c>
      <c r="D31">
        <f t="shared" si="2"/>
        <v>1.3316559373851418</v>
      </c>
      <c r="E31">
        <f t="shared" si="3"/>
        <v>1.3351676515154032</v>
      </c>
    </row>
    <row r="32" spans="1:5" x14ac:dyDescent="0.3">
      <c r="A32">
        <v>11</v>
      </c>
      <c r="B32">
        <f t="shared" si="4"/>
        <v>1.3330440442612281</v>
      </c>
      <c r="C32">
        <f t="shared" si="1"/>
        <v>1.4215500945179584</v>
      </c>
      <c r="D32">
        <f t="shared" si="2"/>
        <v>1.3772970693895932</v>
      </c>
      <c r="E32">
        <f t="shared" si="3"/>
        <v>1.3809291438949947</v>
      </c>
    </row>
    <row r="33" spans="1:5" x14ac:dyDescent="0.3">
      <c r="A33">
        <v>12</v>
      </c>
      <c r="B33">
        <f t="shared" si="4"/>
        <v>1.3605481428056259</v>
      </c>
      <c r="C33">
        <f t="shared" si="1"/>
        <v>1.3976677606312409</v>
      </c>
      <c r="D33">
        <f t="shared" si="2"/>
        <v>1.3791079517184333</v>
      </c>
      <c r="E33">
        <f t="shared" si="3"/>
        <v>1.382744801707414</v>
      </c>
    </row>
    <row r="35" spans="1:5" x14ac:dyDescent="0.3">
      <c r="D35">
        <f>SUM(D22:D33)</f>
        <v>11.968437993898888</v>
      </c>
      <c r="E35">
        <f>SUM(E22:E33)</f>
        <v>12.000000000000004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Moving Averages</vt:lpstr>
      <vt:lpstr>Exponential Smoothing</vt:lpstr>
      <vt:lpstr>Sheet1</vt:lpstr>
      <vt:lpstr>Linear Regression &amp; Holt</vt:lpstr>
      <vt:lpstr>Seasonal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EFECAN</cp:lastModifiedBy>
  <dcterms:created xsi:type="dcterms:W3CDTF">2024-02-13T18:14:33Z</dcterms:created>
  <dcterms:modified xsi:type="dcterms:W3CDTF">2024-02-14T09:25:53Z</dcterms:modified>
</cp:coreProperties>
</file>