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re Uzun\Documents\Bilkent\IE469\2017 Spring\Lecture Note Solutions\"/>
    </mc:Choice>
  </mc:AlternateContent>
  <bookViews>
    <workbookView xWindow="0" yWindow="0" windowWidth="28800" windowHeight="12450" activeTab="4"/>
  </bookViews>
  <sheets>
    <sheet name="Goal Seek" sheetId="35" r:id="rId1"/>
    <sheet name="One-Way Data Table" sheetId="48" r:id="rId2"/>
    <sheet name="Two-Way Data Table" sheetId="49" r:id="rId3"/>
    <sheet name="Statistical Distributions" sheetId="51" r:id="rId4"/>
    <sheet name="Engineering Economy" sheetId="50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Alpha1000s_available">[1]Alloc2!$E$9</definedName>
    <definedName name="Alpha2000s_available">[1]Alloc2!$E$10</definedName>
    <definedName name="Alpha3000s_available">[1]Alloc2!$E$11</definedName>
    <definedName name="anscount" hidden="1">2</definedName>
    <definedName name="Capacity">[2]Transport1!$H$14:$H$15</definedName>
    <definedName name="Climate">#REF!</definedName>
    <definedName name="CommodityLookup">#REF!</definedName>
    <definedName name="Copper_required">[1]Blend2!$B$41:$F$41</definedName>
    <definedName name="CutStockDemand">[1]Process!$B$17:$E$17</definedName>
    <definedName name="_xlnm.Database">#REF!</definedName>
    <definedName name="Demand">[2]Transport3!$C$87:$G$89</definedName>
    <definedName name="Employees_per_schedule">#REF!</definedName>
    <definedName name="Employees_required">[3]Sched2!$M$52:$S$52</definedName>
    <definedName name="Factory_capacity">[2]Transport3!$H$63:$H$68</definedName>
    <definedName name="FSCTable">#REF!</definedName>
    <definedName name="Hours_available">[1]Process!$E$3</definedName>
    <definedName name="IQS">#REF!</definedName>
    <definedName name="limcount" hidden="1">2</definedName>
    <definedName name="LookupTable">#REF!</definedName>
    <definedName name="LTableSolution">[4]Lookup!$M$45:$N$47</definedName>
    <definedName name="Machines_available">[1]Alloc1!$E$9:$E$11</definedName>
    <definedName name="Maximum_gallons">[2]Knapsack!$B$23:$E$25</definedName>
    <definedName name="Maximum_production">[1]Blend2!$B$33:$F$36</definedName>
    <definedName name="Maximum_products">[1]Alloc2!$B$31:$F$33</definedName>
    <definedName name="MSN_MoneyCentral_Investor_Currency_Rates" localSheetId="0">'Goal Seek'!#REF!</definedName>
    <definedName name="Number_available">[1]ProductMix!$B$9:$B$13</definedName>
    <definedName name="Payroll">#REF!</definedName>
    <definedName name="Required_employees">[3]Offices!$B$39:$K$39</definedName>
    <definedName name="Required_per_day">[3]Sched3!$K$52:$O$52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>0</definedName>
    <definedName name="RiskFixedSeed">1</definedName>
    <definedName name="RiskHasSettings">TRUE</definedName>
    <definedName name="RiskMinimizeOnStart">FALSE</definedName>
    <definedName name="RiskMonitorConvergence">FALSE</definedName>
    <definedName name="RiskMultipleCPUSupportEnabled" hidden="1">TRUE</definedName>
    <definedName name="RiskNumIterations">900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StatFunctionsUpdateFreq">1</definedName>
    <definedName name="RiskUpdateDisplay">TRUE</definedName>
    <definedName name="RiskUpdateStatFunctions">TRUE</definedName>
    <definedName name="RiskUseDifferentSeedForEachSim">FALSE</definedName>
    <definedName name="RiskUseFixedSeed">FALSE</definedName>
    <definedName name="RiskUseMultipleCPUs" hidden="1">TRUE</definedName>
    <definedName name="Salary">#REF!</definedName>
    <definedName name="Sales">OFFSET([5]OFFSET!$L$56,0,0,COUNTA([5]OFFSET!$L:$L)-COUNTA([5]OFFSET!$L$2:$L$55),1)</definedName>
    <definedName name="Sales1">OFFSET([5]OFFSET!$AM$74,0,0,COUNT([5]OFFSET!$AM:$AM),COUNT([5]OFFSET!$74:$74))</definedName>
    <definedName name="SalesDynamic1">OFFSET([6]OFFSET!$AP$73,0,0,COUNT([6]OFFSET!$AP:$AP),COUNT([6]OFFSET!$73:$73))</definedName>
    <definedName name="sencount" hidden="1">2</definedName>
    <definedName name="Sheets_made">#REF!</definedName>
    <definedName name="Sheets_used">#REF!</definedName>
    <definedName name="Silver_required">[1]Blend2!$B$47:$F$47</definedName>
    <definedName name="Slicer_Day">#N/A</definedName>
    <definedName name="Slicer_Time">#N/A</definedName>
    <definedName name="solver_ver">1.2</definedName>
    <definedName name="ST_Salary">#REF!</definedName>
    <definedName name="STWBD_StatToolsOneVarSummary_Count" hidden="1">"FALSE"</definedName>
    <definedName name="STWBD_StatToolsOneVarSummary_DefaultDataFormat" hidden="1">" 0"</definedName>
    <definedName name="STWBD_StatToolsOneVarSummary_FirstQuartile" hidden="1">"TRUE"</definedName>
    <definedName name="STWBD_StatToolsOneVarSummary_HasDefaultInfo" hidden="1">"TRUE"</definedName>
    <definedName name="STWBD_StatToolsOneVarSummary_InterQuartileRange" hidden="1">"TRUE"</definedName>
    <definedName name="STWBD_StatToolsOneVarSummary_Kurtosis" hidden="1">"FALSE"</definedName>
    <definedName name="STWBD_StatToolsOneVarSummary_Maximum" hidden="1">"TRUE"</definedName>
    <definedName name="STWBD_StatToolsOneVarSummary_Mean" hidden="1">"TRUE"</definedName>
    <definedName name="STWBD_StatToolsOneVarSummary_MeanAbsDeviation" hidden="1">"FALSE"</definedName>
    <definedName name="STWBD_StatToolsOneVarSummary_Median" hidden="1">"TRUE"</definedName>
    <definedName name="STWBD_StatToolsOneVarSummary_Minimum" hidden="1">"TRUE"</definedName>
    <definedName name="STWBD_StatToolsOneVarSummary_OtherPercentiles" hidden="1">"TRUE"</definedName>
    <definedName name="STWBD_StatToolsOneVarSummary_PercentileList" hidden="1">" .05, .95"</definedName>
    <definedName name="STWBD_StatToolsOneVarSummary_Range" hidden="1">"TRUE"</definedName>
    <definedName name="STWBD_StatToolsOneVarSummary_Skewness" hidden="1">"FALSE"</definedName>
    <definedName name="STWBD_StatToolsOneVarSummary_StandardDeviation" hidden="1">"TRUE"</definedName>
    <definedName name="STWBD_StatToolsOneVarSummary_Sum" hidden="1">"FALSE"</definedName>
    <definedName name="STWBD_StatToolsOneVarSummary_ThirdQuartile" hidden="1">"TRUE"</definedName>
    <definedName name="STWBD_StatToolsOneVarSummary_VariableList" hidden="1">1</definedName>
    <definedName name="STWBD_StatToolsOneVarSummary_VariableList_1" hidden="1">"U_x0001_VG1406CF14_x0001_"</definedName>
    <definedName name="STWBD_StatToolsOneVarSummary_Variance" hidden="1">"TRUE"</definedName>
    <definedName name="STWBD_StatToolsOneVarSummary_VarSelectorDefaultDataSet" hidden="1">"DG18F7254C"</definedName>
    <definedName name="Total_from_warehouse">[2]Transport3!$H$72:$H$83</definedName>
    <definedName name="Total_from_warehouse1">[2]Prodtran!$H$81:$H$83</definedName>
    <definedName name="Total_from_warehouse2">[2]Prodtran!$H$84:$H$86</definedName>
    <definedName name="Total_from_warehouse3">[2]Prodtran!$H$87:$H$89</definedName>
    <definedName name="Total_from_warehouse4">[2]Prodtran!$H$90:$H$92</definedName>
    <definedName name="Total_required">[1]Blend2!$B$29:$F$29</definedName>
    <definedName name="Total_waste">#REF!</definedName>
    <definedName name="Troops_available">[3]Troops!$G$13:$G$15</definedName>
    <definedName name="Troops_required">[3]Troops!$B$17:$E$17</definedName>
    <definedName name="Warehouse_capacity">[2]Transport3!$C$50:$F$52</definedName>
    <definedName name="Warehouse_to_customer">#REF!</definedName>
  </definedNames>
  <calcPr calcId="162913"/>
</workbook>
</file>

<file path=xl/calcChain.xml><?xml version="1.0" encoding="utf-8"?>
<calcChain xmlns="http://schemas.openxmlformats.org/spreadsheetml/2006/main">
  <c r="E76" i="50" l="1"/>
  <c r="I58" i="50"/>
  <c r="I59" i="50"/>
  <c r="I60" i="50"/>
  <c r="I61" i="50"/>
  <c r="I62" i="50"/>
  <c r="I63" i="50"/>
  <c r="I64" i="50"/>
  <c r="I65" i="50"/>
  <c r="I66" i="50"/>
  <c r="I57" i="50"/>
  <c r="H58" i="50"/>
  <c r="H59" i="50"/>
  <c r="H60" i="50"/>
  <c r="H61" i="50"/>
  <c r="H62" i="50"/>
  <c r="H63" i="50"/>
  <c r="H64" i="50"/>
  <c r="H65" i="50"/>
  <c r="H66" i="50"/>
  <c r="H57" i="50"/>
  <c r="G58" i="50"/>
  <c r="G59" i="50"/>
  <c r="G60" i="50"/>
  <c r="G61" i="50"/>
  <c r="G62" i="50"/>
  <c r="G63" i="50"/>
  <c r="G64" i="50"/>
  <c r="G65" i="50"/>
  <c r="G66" i="50"/>
  <c r="G57" i="50"/>
  <c r="E58" i="50"/>
  <c r="E59" i="50"/>
  <c r="E60" i="50"/>
  <c r="E61" i="50"/>
  <c r="E62" i="50"/>
  <c r="E63" i="50"/>
  <c r="E64" i="50"/>
  <c r="E65" i="50"/>
  <c r="E66" i="50"/>
  <c r="E57" i="50"/>
  <c r="E45" i="50"/>
  <c r="E41" i="50"/>
  <c r="E36" i="50"/>
  <c r="E31" i="50"/>
  <c r="G17" i="50"/>
  <c r="G8" i="50"/>
  <c r="G9" i="50"/>
  <c r="G10" i="50"/>
  <c r="G7" i="50"/>
  <c r="B10" i="51"/>
  <c r="C10" i="51" s="1"/>
  <c r="B11" i="51"/>
  <c r="C11" i="51" s="1"/>
  <c r="B12" i="51"/>
  <c r="C12" i="51" s="1"/>
  <c r="B13" i="51"/>
  <c r="C13" i="51" s="1"/>
  <c r="B14" i="51"/>
  <c r="C14" i="51" s="1"/>
  <c r="B15" i="51"/>
  <c r="C15" i="51" s="1"/>
  <c r="B16" i="51"/>
  <c r="C16" i="51" s="1"/>
  <c r="B17" i="51"/>
  <c r="C17" i="51" s="1"/>
  <c r="B18" i="51"/>
  <c r="C18" i="51" s="1"/>
  <c r="B19" i="51"/>
  <c r="C19" i="51" s="1"/>
  <c r="B20" i="51"/>
  <c r="C20" i="51" s="1"/>
  <c r="B21" i="51"/>
  <c r="C21" i="51" s="1"/>
  <c r="B22" i="51"/>
  <c r="C22" i="51" s="1"/>
  <c r="B23" i="51"/>
  <c r="C23" i="51" s="1"/>
  <c r="B24" i="51"/>
  <c r="C24" i="51" s="1"/>
  <c r="B25" i="51"/>
  <c r="C25" i="51" s="1"/>
  <c r="B26" i="51"/>
  <c r="C26" i="51" s="1"/>
  <c r="B27" i="51"/>
  <c r="C27" i="51" s="1"/>
  <c r="B28" i="51"/>
  <c r="C28" i="51" s="1"/>
  <c r="B29" i="51"/>
  <c r="C29" i="51" s="1"/>
  <c r="B30" i="51"/>
  <c r="C30" i="51" s="1"/>
  <c r="B31" i="51"/>
  <c r="C31" i="51" s="1"/>
  <c r="B32" i="51"/>
  <c r="C32" i="51" s="1"/>
  <c r="B33" i="51"/>
  <c r="C33" i="51" s="1"/>
  <c r="B34" i="51"/>
  <c r="C34" i="51" s="1"/>
  <c r="B35" i="51"/>
  <c r="C35" i="51" s="1"/>
  <c r="B36" i="51"/>
  <c r="C36" i="51" s="1"/>
  <c r="B37" i="51"/>
  <c r="C37" i="51" s="1"/>
  <c r="B38" i="51"/>
  <c r="C38" i="51" s="1"/>
  <c r="B39" i="51"/>
  <c r="C39" i="51" s="1"/>
  <c r="B40" i="51"/>
  <c r="C40" i="51" s="1"/>
  <c r="B41" i="51"/>
  <c r="C41" i="51" s="1"/>
  <c r="B42" i="51"/>
  <c r="C42" i="51" s="1"/>
  <c r="B43" i="51"/>
  <c r="C43" i="51" s="1"/>
  <c r="B44" i="51"/>
  <c r="C44" i="51" s="1"/>
  <c r="B45" i="51"/>
  <c r="C45" i="51" s="1"/>
  <c r="B46" i="51"/>
  <c r="C46" i="51" s="1"/>
  <c r="B47" i="51"/>
  <c r="C47" i="51" s="1"/>
  <c r="B48" i="51"/>
  <c r="C48" i="51" s="1"/>
  <c r="B49" i="51"/>
  <c r="C49" i="51" s="1"/>
  <c r="B50" i="51"/>
  <c r="C50" i="51" s="1"/>
  <c r="B51" i="51"/>
  <c r="C51" i="51" s="1"/>
  <c r="B52" i="51"/>
  <c r="C52" i="51" s="1"/>
  <c r="B53" i="51"/>
  <c r="C53" i="51" s="1"/>
  <c r="B54" i="51"/>
  <c r="C54" i="51" s="1"/>
  <c r="B55" i="51"/>
  <c r="C55" i="51" s="1"/>
  <c r="B56" i="51"/>
  <c r="C56" i="51" s="1"/>
  <c r="B57" i="51"/>
  <c r="C57" i="51" s="1"/>
  <c r="B58" i="51"/>
  <c r="C58" i="51" s="1"/>
  <c r="B59" i="51"/>
  <c r="C59" i="51" s="1"/>
  <c r="B60" i="51"/>
  <c r="C60" i="51" s="1"/>
  <c r="B61" i="51"/>
  <c r="C61" i="51" s="1"/>
  <c r="B62" i="51"/>
  <c r="C62" i="51" s="1"/>
  <c r="B63" i="51"/>
  <c r="C63" i="51" s="1"/>
  <c r="B64" i="51"/>
  <c r="C64" i="51" s="1"/>
  <c r="B65" i="51"/>
  <c r="C65" i="51" s="1"/>
  <c r="B66" i="51"/>
  <c r="C66" i="51" s="1"/>
  <c r="B67" i="51"/>
  <c r="C67" i="51" s="1"/>
  <c r="B68" i="51"/>
  <c r="C68" i="51" s="1"/>
  <c r="B69" i="51"/>
  <c r="C69" i="51" s="1"/>
  <c r="B70" i="51"/>
  <c r="C70" i="51" s="1"/>
  <c r="B71" i="51"/>
  <c r="C71" i="51" s="1"/>
  <c r="B72" i="51"/>
  <c r="C72" i="51" s="1"/>
  <c r="B73" i="51"/>
  <c r="C73" i="51" s="1"/>
  <c r="B74" i="51"/>
  <c r="C74" i="51" s="1"/>
  <c r="B75" i="51"/>
  <c r="C75" i="51" s="1"/>
  <c r="B76" i="51"/>
  <c r="C76" i="51" s="1"/>
  <c r="B77" i="51"/>
  <c r="C77" i="51" s="1"/>
  <c r="B78" i="51"/>
  <c r="C78" i="51" s="1"/>
  <c r="B79" i="51"/>
  <c r="C79" i="51" s="1"/>
  <c r="B80" i="51"/>
  <c r="C80" i="51" s="1"/>
  <c r="B81" i="51"/>
  <c r="C81" i="51" s="1"/>
  <c r="B82" i="51"/>
  <c r="C82" i="51" s="1"/>
  <c r="B83" i="51"/>
  <c r="C83" i="51" s="1"/>
  <c r="B84" i="51"/>
  <c r="C84" i="51" s="1"/>
  <c r="B85" i="51"/>
  <c r="C85" i="51" s="1"/>
  <c r="B86" i="51"/>
  <c r="C86" i="51" s="1"/>
  <c r="B87" i="51"/>
  <c r="C87" i="51" s="1"/>
  <c r="B88" i="51"/>
  <c r="C88" i="51" s="1"/>
  <c r="B89" i="51"/>
  <c r="C89" i="51" s="1"/>
  <c r="B90" i="51"/>
  <c r="C90" i="51" s="1"/>
  <c r="B91" i="51"/>
  <c r="C91" i="51" s="1"/>
  <c r="B92" i="51"/>
  <c r="C92" i="51" s="1"/>
  <c r="B93" i="51"/>
  <c r="C93" i="51" s="1"/>
  <c r="B94" i="51"/>
  <c r="C94" i="51" s="1"/>
  <c r="B95" i="51"/>
  <c r="C95" i="51" s="1"/>
  <c r="B96" i="51"/>
  <c r="C96" i="51" s="1"/>
  <c r="B97" i="51"/>
  <c r="C97" i="51" s="1"/>
  <c r="B98" i="51"/>
  <c r="C98" i="51" s="1"/>
  <c r="B99" i="51"/>
  <c r="C99" i="51" s="1"/>
  <c r="B100" i="51"/>
  <c r="C100" i="51" s="1"/>
  <c r="B101" i="51"/>
  <c r="C101" i="51" s="1"/>
  <c r="B102" i="51"/>
  <c r="C102" i="51" s="1"/>
  <c r="B103" i="51"/>
  <c r="C103" i="51" s="1"/>
  <c r="B104" i="51"/>
  <c r="C104" i="51" s="1"/>
  <c r="B105" i="51"/>
  <c r="C105" i="51" s="1"/>
  <c r="B106" i="51"/>
  <c r="C106" i="51" s="1"/>
  <c r="B107" i="51"/>
  <c r="C107" i="51" s="1"/>
  <c r="B108" i="51"/>
  <c r="C108" i="51" s="1"/>
  <c r="B9" i="51"/>
  <c r="C9" i="51" s="1"/>
  <c r="E37" i="50" l="1"/>
  <c r="E32" i="50"/>
  <c r="D13" i="49"/>
  <c r="D20" i="49" s="1"/>
  <c r="E5" i="49"/>
  <c r="E4" i="49"/>
  <c r="D13" i="48"/>
  <c r="D20" i="48" s="1"/>
  <c r="E5" i="48"/>
  <c r="E4" i="48"/>
  <c r="D14" i="49" l="1"/>
  <c r="D14" i="48"/>
  <c r="D21" i="48" s="1"/>
  <c r="E21" i="48" s="1"/>
  <c r="D13" i="35"/>
  <c r="D14" i="35" s="1"/>
  <c r="E14" i="35" s="1"/>
  <c r="E5" i="35"/>
  <c r="E4" i="35"/>
  <c r="D21" i="49" l="1"/>
  <c r="E14" i="49"/>
  <c r="E13" i="49"/>
  <c r="E20" i="48"/>
  <c r="I11" i="48" s="1"/>
  <c r="E14" i="48"/>
  <c r="E13" i="48"/>
  <c r="E13" i="35"/>
  <c r="D20" i="35"/>
  <c r="D21" i="35"/>
  <c r="E21" i="35" l="1"/>
  <c r="E21" i="49"/>
  <c r="E20" i="49"/>
  <c r="J11" i="49" s="1"/>
  <c r="E20" i="35"/>
</calcChain>
</file>

<file path=xl/sharedStrings.xml><?xml version="1.0" encoding="utf-8"?>
<sst xmlns="http://schemas.openxmlformats.org/spreadsheetml/2006/main" count="119" uniqueCount="60">
  <si>
    <t>Result</t>
  </si>
  <si>
    <t>YES</t>
  </si>
  <si>
    <t>NO</t>
  </si>
  <si>
    <t>Count</t>
  </si>
  <si>
    <t>Percent</t>
  </si>
  <si>
    <t>NEW VOTERS</t>
  </si>
  <si>
    <t># new voters</t>
  </si>
  <si>
    <t>AFTER</t>
  </si>
  <si>
    <t>BEFORE</t>
  </si>
  <si>
    <t>HOW TO WIN THE ELECTION?</t>
  </si>
  <si>
    <t>support % ??</t>
  </si>
  <si>
    <t># additional YES voters</t>
  </si>
  <si>
    <t>Percent (%)</t>
  </si>
  <si>
    <t>NOMINAL(effect_rate, npery) - computes nominal rate</t>
  </si>
  <si>
    <t>EFFECT(nominal_rate, npery) - computes effective rate</t>
  </si>
  <si>
    <t>RATE(nper,pmt,pv,fv,type,guess) - computes interest rate of an annuity (periodic amounts are the 'pmt' values)</t>
  </si>
  <si>
    <r>
      <t>PV(rate,nper,pmt,fv,type) - computes present worth value of periodic amounts; </t>
    </r>
    <r>
      <rPr>
        <b/>
        <sz val="9"/>
        <color rgb="FF000000"/>
        <rFont val="Verdana"/>
        <family val="2"/>
      </rPr>
      <t>does not include any cash flow in year 0</t>
    </r>
  </si>
  <si>
    <t>FV(rate,nper,pmt,pv,type) - computes the future worth value of an periodic payments</t>
  </si>
  <si>
    <r>
      <t>NPV(rate,value1,value2, ...) - computes the PW of some non-uniform stream of cash flows; </t>
    </r>
    <r>
      <rPr>
        <b/>
        <sz val="9"/>
        <color rgb="FF000000"/>
        <rFont val="Verdana"/>
        <family val="2"/>
      </rPr>
      <t>does not include cash flow in year 0</t>
    </r>
  </si>
  <si>
    <t>NPER(rate, pmt, pv, fv, type) - computes number of payment periods for a stated PV to equal a stated FV</t>
  </si>
  <si>
    <t>PMT(rate,nper,pv,fv,type) - computes periodic payment for an annuity</t>
  </si>
  <si>
    <t>IPMT(rate,per,nper,pv,fv,type) - computes interest portion of a specific payment for some period of time</t>
  </si>
  <si>
    <t>PPMT(rate,per,nper,pv,fv,type) - computes principal portion of a payment for some period</t>
  </si>
  <si>
    <t>CUMIPMT(rate,nper,pv,start_period,end_period,type) - computes cumulative interest paid on a loan over some interval</t>
  </si>
  <si>
    <t>CUMPRINCE(rate,nper,pv,start_period,end_period,type) - computes cumulative principal paid on a loan over some interval</t>
  </si>
  <si>
    <t xml:space="preserve">Compounded </t>
  </si>
  <si>
    <t>Monthly</t>
  </si>
  <si>
    <t>Quarterly</t>
  </si>
  <si>
    <t>Effective Annual Interest Rate</t>
  </si>
  <si>
    <t>Weekly</t>
  </si>
  <si>
    <t>Daily</t>
  </si>
  <si>
    <t>Time</t>
  </si>
  <si>
    <t>RATE OF RETURN</t>
  </si>
  <si>
    <t>Nominal Interest Rate</t>
  </si>
  <si>
    <t>EFFECTIVE ANNUAL INTEREST RATE</t>
  </si>
  <si>
    <t>PRESENT WORTH</t>
  </si>
  <si>
    <t>FUTURE WORTH</t>
  </si>
  <si>
    <t>SINKING FUND</t>
  </si>
  <si>
    <t>Payment Amount</t>
  </si>
  <si>
    <t>With Periodic Payments</t>
  </si>
  <si>
    <t>With Single Payment</t>
  </si>
  <si>
    <t>CAPITAL RECOVERY</t>
  </si>
  <si>
    <t>GENERATING RANDOM VARIATES</t>
  </si>
  <si>
    <t>Random Number</t>
  </si>
  <si>
    <t>Generate 100 variates of a Normal Distribution with mean 10 and standard deviation 2</t>
  </si>
  <si>
    <t>Normal Distribution</t>
  </si>
  <si>
    <t>PAYMENT SCHEDULE</t>
  </si>
  <si>
    <t>INTEREST PAYMENT</t>
  </si>
  <si>
    <t>PRINCIPAL PAYMENT</t>
  </si>
  <si>
    <t>MONTHLY PAYMENT</t>
  </si>
  <si>
    <t>PV</t>
  </si>
  <si>
    <t>FV</t>
  </si>
  <si>
    <t>PMT</t>
  </si>
  <si>
    <t>IPMT</t>
  </si>
  <si>
    <t>PPMT</t>
  </si>
  <si>
    <t>IPMT+PPMT</t>
  </si>
  <si>
    <t>NPV</t>
  </si>
  <si>
    <t>to be accumulated in an account</t>
  </si>
  <si>
    <t>NON-UNIFORM SERIES PRESENT WORTH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</si>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</sst>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%"/>
  </numFmts>
  <fonts count="1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 New"/>
      <family val="3"/>
    </font>
    <font>
      <sz val="10"/>
      <name val="Arial"/>
      <family val="2"/>
    </font>
    <font>
      <sz val="10"/>
      <color theme="1"/>
      <name val="Arial"/>
      <family val="2"/>
    </font>
    <font>
      <sz val="10"/>
      <name val="Courier New"/>
      <family val="3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  <charset val="162"/>
    </font>
    <font>
      <sz val="10"/>
      <name val="Times New Roman"/>
      <family val="1"/>
    </font>
    <font>
      <b/>
      <sz val="10"/>
      <color rgb="FFFF0000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0" fontId="5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10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0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0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0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0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44" fontId="5" fillId="0" borderId="0" applyFont="0" applyFill="0" applyBorder="0" applyAlignment="0" applyProtection="0"/>
    <xf numFmtId="0" fontId="12" fillId="0" borderId="0"/>
    <xf numFmtId="0" fontId="13" fillId="0" borderId="0"/>
    <xf numFmtId="0" fontId="15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2" fontId="0" fillId="0" borderId="4" xfId="0" applyNumberFormat="1" applyBorder="1"/>
    <xf numFmtId="0" fontId="14" fillId="0" borderId="4" xfId="0" applyFont="1" applyBorder="1"/>
    <xf numFmtId="0" fontId="0" fillId="24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23" borderId="4" xfId="0" applyNumberForma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24" borderId="4" xfId="0" applyFill="1" applyBorder="1"/>
    <xf numFmtId="0" fontId="17" fillId="0" borderId="0" xfId="0" applyFont="1" applyAlignment="1">
      <alignment horizontal="left" vertical="center" wrapText="1" indent="1"/>
    </xf>
    <xf numFmtId="0" fontId="11" fillId="0" borderId="0" xfId="0" applyFont="1"/>
    <xf numFmtId="6" fontId="0" fillId="0" borderId="0" xfId="0" applyNumberFormat="1"/>
    <xf numFmtId="8" fontId="0" fillId="0" borderId="0" xfId="0" applyNumberFormat="1"/>
    <xf numFmtId="44" fontId="0" fillId="0" borderId="0" xfId="29" applyFont="1"/>
    <xf numFmtId="49" fontId="0" fillId="0" borderId="0" xfId="0" applyNumberFormat="1"/>
    <xf numFmtId="0" fontId="11" fillId="25" borderId="7" xfId="0" applyFont="1" applyFill="1" applyBorder="1"/>
    <xf numFmtId="0" fontId="11" fillId="25" borderId="5" xfId="0" applyFont="1" applyFill="1" applyBorder="1"/>
    <xf numFmtId="0" fontId="0" fillId="25" borderId="5" xfId="0" applyFill="1" applyBorder="1"/>
    <xf numFmtId="0" fontId="11" fillId="25" borderId="8" xfId="0" applyFont="1" applyFill="1" applyBorder="1"/>
    <xf numFmtId="9" fontId="0" fillId="25" borderId="9" xfId="0" applyNumberFormat="1" applyFill="1" applyBorder="1"/>
    <xf numFmtId="0" fontId="0" fillId="25" borderId="0" xfId="0" applyFont="1" applyFill="1" applyBorder="1"/>
    <xf numFmtId="165" fontId="0" fillId="25" borderId="10" xfId="37" applyNumberFormat="1" applyFont="1" applyFill="1" applyBorder="1"/>
    <xf numFmtId="0" fontId="0" fillId="25" borderId="9" xfId="0" applyFill="1" applyBorder="1"/>
    <xf numFmtId="0" fontId="0" fillId="25" borderId="0" xfId="0" applyFill="1" applyBorder="1"/>
    <xf numFmtId="0" fontId="0" fillId="25" borderId="11" xfId="0" applyFill="1" applyBorder="1"/>
    <xf numFmtId="0" fontId="0" fillId="25" borderId="6" xfId="0" applyFill="1" applyBorder="1"/>
    <xf numFmtId="0" fontId="0" fillId="25" borderId="7" xfId="0" applyFill="1" applyBorder="1"/>
    <xf numFmtId="0" fontId="0" fillId="25" borderId="8" xfId="0" applyFill="1" applyBorder="1"/>
    <xf numFmtId="164" fontId="0" fillId="25" borderId="0" xfId="0" applyNumberFormat="1" applyFill="1" applyBorder="1"/>
    <xf numFmtId="0" fontId="11" fillId="25" borderId="10" xfId="0" applyFont="1" applyFill="1" applyBorder="1"/>
    <xf numFmtId="6" fontId="0" fillId="25" borderId="0" xfId="0" applyNumberFormat="1" applyFill="1" applyBorder="1"/>
    <xf numFmtId="9" fontId="0" fillId="25" borderId="10" xfId="0" applyNumberFormat="1" applyFill="1" applyBorder="1"/>
    <xf numFmtId="0" fontId="0" fillId="25" borderId="10" xfId="0" applyFill="1" applyBorder="1"/>
    <xf numFmtId="6" fontId="0" fillId="25" borderId="6" xfId="0" applyNumberFormat="1" applyFill="1" applyBorder="1"/>
    <xf numFmtId="0" fontId="0" fillId="25" borderId="12" xfId="0" applyFill="1" applyBorder="1"/>
    <xf numFmtId="8" fontId="0" fillId="25" borderId="5" xfId="0" applyNumberFormat="1" applyFill="1" applyBorder="1"/>
    <xf numFmtId="49" fontId="0" fillId="25" borderId="5" xfId="0" applyNumberFormat="1" applyFill="1" applyBorder="1"/>
    <xf numFmtId="8" fontId="0" fillId="25" borderId="6" xfId="0" applyNumberFormat="1" applyFill="1" applyBorder="1"/>
    <xf numFmtId="49" fontId="0" fillId="25" borderId="6" xfId="0" applyNumberFormat="1" applyFill="1" applyBorder="1"/>
    <xf numFmtId="0" fontId="0" fillId="25" borderId="13" xfId="0" applyFill="1" applyBorder="1"/>
    <xf numFmtId="8" fontId="0" fillId="25" borderId="14" xfId="0" applyNumberFormat="1" applyFill="1" applyBorder="1"/>
    <xf numFmtId="49" fontId="0" fillId="25" borderId="14" xfId="0" applyNumberFormat="1" applyFill="1" applyBorder="1"/>
    <xf numFmtId="0" fontId="0" fillId="25" borderId="15" xfId="0" applyFill="1" applyBorder="1"/>
    <xf numFmtId="8" fontId="0" fillId="25" borderId="0" xfId="0" applyNumberFormat="1" applyFill="1" applyBorder="1"/>
    <xf numFmtId="164" fontId="0" fillId="25" borderId="0" xfId="29" applyNumberFormat="1" applyFont="1" applyFill="1" applyBorder="1"/>
    <xf numFmtId="8" fontId="0" fillId="25" borderId="10" xfId="0" applyNumberFormat="1" applyFill="1" applyBorder="1"/>
    <xf numFmtId="9" fontId="0" fillId="25" borderId="5" xfId="0" applyNumberFormat="1" applyFill="1" applyBorder="1"/>
    <xf numFmtId="0" fontId="0" fillId="24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4" borderId="1" xfId="0" applyFill="1" applyBorder="1" applyAlignment="1">
      <alignment horizontal="center"/>
    </xf>
    <xf numFmtId="0" fontId="0" fillId="24" borderId="2" xfId="0" applyFill="1" applyBorder="1" applyAlignment="1">
      <alignment horizontal="center"/>
    </xf>
    <xf numFmtId="0" fontId="0" fillId="24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8">
    <cellStyle name="Accent1 - 20%" xfId="7"/>
    <cellStyle name="Accent1 - 40%" xfId="8"/>
    <cellStyle name="Accent1 - 60%" xfId="9"/>
    <cellStyle name="Accent2 - 20%" xfId="10"/>
    <cellStyle name="Accent2 - 40%" xfId="11"/>
    <cellStyle name="Accent2 - 60%" xfId="12"/>
    <cellStyle name="Accent3 - 20%" xfId="13"/>
    <cellStyle name="Accent3 - 40%" xfId="14"/>
    <cellStyle name="Accent3 - 60%" xfId="15"/>
    <cellStyle name="Accent4 - 20%" xfId="16"/>
    <cellStyle name="Accent4 - 40%" xfId="17"/>
    <cellStyle name="Accent4 - 60%" xfId="18"/>
    <cellStyle name="Accent5 - 20%" xfId="19"/>
    <cellStyle name="Accent5 - 40%" xfId="20"/>
    <cellStyle name="Accent5 - 60%" xfId="21"/>
    <cellStyle name="Accent6 - 20%" xfId="22"/>
    <cellStyle name="Accent6 - 40%" xfId="23"/>
    <cellStyle name="Accent6 - 60%" xfId="24"/>
    <cellStyle name="Comma 2" xfId="3"/>
    <cellStyle name="Comma 3" xfId="5"/>
    <cellStyle name="Currency" xfId="29" builtinId="4"/>
    <cellStyle name="Currency 2" xfId="31"/>
    <cellStyle name="Emphasis 1" xfId="25"/>
    <cellStyle name="Emphasis 2" xfId="26"/>
    <cellStyle name="Emphasis 3" xfId="27"/>
    <cellStyle name="Hyperlink 2" xfId="36"/>
    <cellStyle name="Normal" xfId="0" builtinId="0"/>
    <cellStyle name="Normal 2" xfId="1"/>
    <cellStyle name="Normal 2 2" xfId="4"/>
    <cellStyle name="Normal 3" xfId="6"/>
    <cellStyle name="Normal 3 2" xfId="33"/>
    <cellStyle name="Normal 4" xfId="30"/>
    <cellStyle name="Normal 5" xfId="32"/>
    <cellStyle name="Normal 6" xfId="34"/>
    <cellStyle name="Normal 7" xfId="35"/>
    <cellStyle name="Percent" xfId="37" builtinId="5"/>
    <cellStyle name="Percent 2" xfId="2"/>
    <cellStyle name="Sheet Title" xfId="28"/>
  </cellStyles>
  <dxfs count="0"/>
  <tableStyles count="0" defaultTableStyle="TableStyleMedium9" defaultPivotStyle="PivotStyleLight16"/>
  <colors>
    <mruColors>
      <color rgb="FF000080"/>
      <color rgb="FF800000"/>
      <color rgb="FFFFFF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7%20Spring/alldocs/week2/ie469/setup/Premium%20Solver%20Platform%205,5%20Extended%20Large%20Scale%20LP/Examples/Production%20Examp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7%20Spring/alldocs/week2/ie469/setup/Premium%20Solver%20Platform%205,5%20Extended%20Large%20Scale%20LP/Examples/Logistic%20Examp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7%20Spring/alldocs/week2/ie469/setup/Premium%20Solver%20Platform%205,5%20Extended%20Large%20Scale%20LP/Examples/Scheduling%20Examp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7%20Spring/alldocs/week2/2_TLOG%2009-002%20v.2007/2_Excel%20Fundamentals/25_Spreadsheet%20Fundamental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el_tutorial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hris\Dropbox\ExcelNow\Unlimited%20Versions\ExcelNow%20Unlimited3.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roductMix"/>
      <sheetName val="Alloc1"/>
      <sheetName val="Alloc2"/>
      <sheetName val="Blend1"/>
      <sheetName val="Blend2"/>
      <sheetName val="Process"/>
      <sheetName val="Cutstock"/>
    </sheetNames>
    <sheetDataSet>
      <sheetData sheetId="0" refreshError="1"/>
      <sheetData sheetId="1">
        <row r="9">
          <cell r="B9">
            <v>450</v>
          </cell>
        </row>
        <row r="10">
          <cell r="B10">
            <v>250</v>
          </cell>
        </row>
        <row r="11">
          <cell r="B11">
            <v>800</v>
          </cell>
        </row>
        <row r="12">
          <cell r="B12">
            <v>450</v>
          </cell>
        </row>
        <row r="13">
          <cell r="B13">
            <v>600</v>
          </cell>
        </row>
      </sheetData>
      <sheetData sheetId="2">
        <row r="9">
          <cell r="E9">
            <v>8</v>
          </cell>
        </row>
        <row r="10">
          <cell r="E10">
            <v>5</v>
          </cell>
        </row>
        <row r="11">
          <cell r="E11">
            <v>3</v>
          </cell>
        </row>
      </sheetData>
      <sheetData sheetId="3">
        <row r="9">
          <cell r="E9">
            <v>8</v>
          </cell>
        </row>
        <row r="10">
          <cell r="E10">
            <v>5</v>
          </cell>
        </row>
        <row r="11">
          <cell r="E11">
            <v>3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</sheetData>
      <sheetData sheetId="4" refreshError="1"/>
      <sheetData sheetId="5">
        <row r="29">
          <cell r="B29">
            <v>4500</v>
          </cell>
          <cell r="C29">
            <v>3100</v>
          </cell>
          <cell r="D29">
            <v>3500</v>
          </cell>
          <cell r="E29">
            <v>3700</v>
          </cell>
          <cell r="F29">
            <v>4000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</sheetData>
      <sheetData sheetId="6">
        <row r="3">
          <cell r="E3">
            <v>3</v>
          </cell>
        </row>
        <row r="17">
          <cell r="B17">
            <v>500</v>
          </cell>
          <cell r="C17">
            <v>800</v>
          </cell>
          <cell r="D17">
            <v>600</v>
          </cell>
          <cell r="E17">
            <v>300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nswer Report 2"/>
      <sheetName val="Sensitivity Report 1"/>
      <sheetName val="Limits Report 1"/>
      <sheetName val="Transport1"/>
      <sheetName val="Transport2"/>
      <sheetName val="Transport3"/>
      <sheetName val="Knapsack"/>
      <sheetName val="Answer Report 1"/>
      <sheetName val="Facility"/>
      <sheetName val="Prodtra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4">
          <cell r="H14">
            <v>60000</v>
          </cell>
        </row>
        <row r="15">
          <cell r="H15">
            <v>60000</v>
          </cell>
        </row>
      </sheetData>
      <sheetData sheetId="5"/>
      <sheetData sheetId="6">
        <row r="50">
          <cell r="C50">
            <v>35000</v>
          </cell>
          <cell r="D50">
            <v>20000</v>
          </cell>
          <cell r="E50">
            <v>30000</v>
          </cell>
          <cell r="F50">
            <v>15000</v>
          </cell>
        </row>
        <row r="51">
          <cell r="C51">
            <v>30000</v>
          </cell>
          <cell r="D51">
            <v>25000</v>
          </cell>
          <cell r="E51">
            <v>15000</v>
          </cell>
          <cell r="F51">
            <v>24000</v>
          </cell>
        </row>
        <row r="52">
          <cell r="C52">
            <v>20000</v>
          </cell>
          <cell r="D52">
            <v>20000</v>
          </cell>
          <cell r="E52">
            <v>25000</v>
          </cell>
          <cell r="F52">
            <v>20000</v>
          </cell>
        </row>
        <row r="63">
          <cell r="H63">
            <v>90000</v>
          </cell>
        </row>
        <row r="64">
          <cell r="H64">
            <v>100000</v>
          </cell>
        </row>
        <row r="65">
          <cell r="H65">
            <v>80000</v>
          </cell>
        </row>
        <row r="66">
          <cell r="H66">
            <v>75000</v>
          </cell>
        </row>
        <row r="67">
          <cell r="H67">
            <v>65000</v>
          </cell>
        </row>
        <row r="68">
          <cell r="H68">
            <v>90000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7">
          <cell r="C87">
            <v>30000</v>
          </cell>
          <cell r="D87">
            <v>23000</v>
          </cell>
          <cell r="E87">
            <v>15000</v>
          </cell>
          <cell r="F87">
            <v>32000</v>
          </cell>
          <cell r="G87">
            <v>16000</v>
          </cell>
        </row>
        <row r="88">
          <cell r="C88">
            <v>20000</v>
          </cell>
          <cell r="D88">
            <v>15000</v>
          </cell>
          <cell r="E88">
            <v>22000</v>
          </cell>
          <cell r="F88">
            <v>12000</v>
          </cell>
          <cell r="G88">
            <v>18000</v>
          </cell>
        </row>
        <row r="89">
          <cell r="C89">
            <v>25000</v>
          </cell>
          <cell r="D89">
            <v>22000</v>
          </cell>
          <cell r="E89">
            <v>16000</v>
          </cell>
          <cell r="F89">
            <v>20000</v>
          </cell>
          <cell r="G89">
            <v>25000</v>
          </cell>
        </row>
      </sheetData>
      <sheetData sheetId="7"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</row>
      </sheetData>
      <sheetData sheetId="8" refreshError="1"/>
      <sheetData sheetId="9" refreshError="1"/>
      <sheetData sheetId="10"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rew"/>
      <sheetName val="Hirefire"/>
      <sheetName val="Offices"/>
      <sheetName val="Sched1"/>
      <sheetName val="Sched2"/>
      <sheetName val="Sched3"/>
      <sheetName val="Troops"/>
    </sheetNames>
    <sheetDataSet>
      <sheetData sheetId="0" refreshError="1"/>
      <sheetData sheetId="1" refreshError="1"/>
      <sheetData sheetId="2" refreshError="1"/>
      <sheetData sheetId="3">
        <row r="39">
          <cell r="B39">
            <v>1</v>
          </cell>
          <cell r="C39">
            <v>1</v>
          </cell>
          <cell r="D39">
            <v>1</v>
          </cell>
          <cell r="E39">
            <v>1</v>
          </cell>
          <cell r="F39">
            <v>2</v>
          </cell>
          <cell r="G39">
            <v>1</v>
          </cell>
          <cell r="H39">
            <v>2</v>
          </cell>
          <cell r="I39">
            <v>2</v>
          </cell>
          <cell r="J39">
            <v>2</v>
          </cell>
          <cell r="K39">
            <v>1</v>
          </cell>
        </row>
      </sheetData>
      <sheetData sheetId="4"/>
      <sheetData sheetId="5">
        <row r="52">
          <cell r="M52">
            <v>3</v>
          </cell>
          <cell r="N52">
            <v>5</v>
          </cell>
          <cell r="O52">
            <v>7</v>
          </cell>
          <cell r="P52">
            <v>3</v>
          </cell>
          <cell r="Q52">
            <v>7</v>
          </cell>
          <cell r="R52">
            <v>0</v>
          </cell>
          <cell r="S52">
            <v>0</v>
          </cell>
        </row>
      </sheetData>
      <sheetData sheetId="6">
        <row r="52">
          <cell r="K52">
            <v>3</v>
          </cell>
          <cell r="L52">
            <v>5</v>
          </cell>
          <cell r="M52">
            <v>7</v>
          </cell>
          <cell r="N52">
            <v>3</v>
          </cell>
          <cell r="O52">
            <v>7</v>
          </cell>
        </row>
      </sheetData>
      <sheetData sheetId="7">
        <row r="13">
          <cell r="G13">
            <v>500</v>
          </cell>
        </row>
        <row r="14">
          <cell r="G14">
            <v>400</v>
          </cell>
        </row>
        <row r="15">
          <cell r="G15">
            <v>400</v>
          </cell>
        </row>
        <row r="17">
          <cell r="B17">
            <v>200</v>
          </cell>
          <cell r="C17">
            <v>250</v>
          </cell>
          <cell r="D17">
            <v>350</v>
          </cell>
          <cell r="E17">
            <v>300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board"/>
      <sheetName val="Navigating"/>
      <sheetName val="Viewing Data"/>
      <sheetName val="Selecting Data"/>
      <sheetName val="Move,Copy&amp;Paste"/>
      <sheetName val="RelativeAbsoluteAddress"/>
      <sheetName val="Summation"/>
      <sheetName val="IF func"/>
      <sheetName val="MoreIf"/>
      <sheetName val="TextFunc"/>
      <sheetName val="Lookup"/>
      <sheetName val="Protecting"/>
      <sheetName val="Referencing"/>
      <sheetName val="RefData"/>
      <sheetName val="FS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0">
          <cell r="E20">
            <v>0</v>
          </cell>
        </row>
        <row r="45">
          <cell r="M45">
            <v>0</v>
          </cell>
          <cell r="N45">
            <v>3</v>
          </cell>
        </row>
        <row r="46">
          <cell r="M46">
            <v>300</v>
          </cell>
          <cell r="N46">
            <v>2.5</v>
          </cell>
        </row>
        <row r="47">
          <cell r="M47">
            <v>400</v>
          </cell>
          <cell r="N47">
            <v>2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 of Topics"/>
      <sheetName val="Changes in Excel 2007"/>
      <sheetName val="Tabs, Ribbons"/>
      <sheetName val="Office button"/>
      <sheetName val="QAT"/>
      <sheetName val="Excel Options"/>
      <sheetName val="File extensions"/>
      <sheetName val="Right-clicking"/>
      <sheetName val="Changes in Excel 2010"/>
      <sheetName val="File tab"/>
      <sheetName val="Modifying ribbons"/>
      <sheetName val="Selected range coloring"/>
      <sheetName val="New and Renamed functions"/>
      <sheetName val="Add-ins buttons"/>
      <sheetName val="Slicers"/>
      <sheetName val="Sparklines"/>
      <sheetName val="New Solver"/>
      <sheetName val="Changes in Excel 2013"/>
      <sheetName val="Single Document Interface"/>
      <sheetName val="Quick Analysis"/>
      <sheetName val="Flash Fill"/>
      <sheetName val="Excel Basics"/>
      <sheetName val="Moving and Selecting"/>
      <sheetName val="Going Home to Cell A1"/>
      <sheetName val="Using End-Arrow Combinations"/>
      <sheetName val="Splitting the Screen"/>
      <sheetName val="Selecting a Range"/>
      <sheetName val="Selecting Multiple Ranges"/>
      <sheetName val="Go To Options"/>
      <sheetName val="Copying, Cutting, Pasting"/>
      <sheetName val="Copying and Pasting"/>
      <sheetName val="Copying and Pasting Special"/>
      <sheetName val="Transposing a Range"/>
      <sheetName val="Cutting and Pasting"/>
      <sheetName val="Other Basic Tools"/>
      <sheetName val="Undoing Actions"/>
      <sheetName val="Manipulating Rows, Columns"/>
      <sheetName val="Manipulating Worksheets"/>
      <sheetName val="Filling a Series"/>
      <sheetName val="Sorting"/>
      <sheetName val="Hyperlinks"/>
      <sheetName val="Printing"/>
      <sheetName val="Working with Formulas"/>
      <sheetName val="Relative Absolute"/>
      <sheetName val="R1C1 Notation"/>
      <sheetName val="Range Names"/>
      <sheetName val="Auditing formulas"/>
      <sheetName val="Calculation Options"/>
      <sheetName val="AutoSum Button"/>
      <sheetName val="Evaluating a formula"/>
      <sheetName val="External Formula References"/>
      <sheetName val="Working with Charts"/>
      <sheetName val="Creating a Chart"/>
      <sheetName val="Locating a chart"/>
      <sheetName val="Modifying a Chart"/>
      <sheetName val="Working with Functions"/>
      <sheetName val="Function help"/>
      <sheetName val="Two Essential Functions"/>
      <sheetName val="IF"/>
      <sheetName val="VLOOKUP"/>
      <sheetName val="Counting, Summing Functions"/>
      <sheetName val="SUM, AVERAGE"/>
      <sheetName val="COUNT, COUNTA, COUNTBLANK"/>
      <sheetName val="COUNTIF, SUMIF, AVERAGEIF"/>
      <sheetName val="COUNTIFS, SUMIFS, AVERAGEIFS"/>
      <sheetName val="SUMPRODUCT"/>
      <sheetName val="Math Functions"/>
      <sheetName val="INT, ROUND"/>
      <sheetName val="ABS, SQRT, SUMSQ"/>
      <sheetName val="LN, EXP"/>
      <sheetName val="RAND, RANDBETWEEN"/>
      <sheetName val="Text Functions"/>
      <sheetName val="TRIM, VALUE"/>
      <sheetName val="Concatenating"/>
      <sheetName val="Parsing with Text to Columns"/>
      <sheetName val="Parsing with text functions"/>
      <sheetName val="Date functions"/>
      <sheetName val="Y2K"/>
      <sheetName val="NOW, TODAY"/>
      <sheetName val="YEAR, MONTH, DAY, WEEKDAY"/>
      <sheetName val="DATEDIF"/>
      <sheetName val="DATE, DATEVALUE"/>
      <sheetName val="NETWORKDAYS, WORKDAY"/>
      <sheetName val="Statistical Functions"/>
      <sheetName val="MIN, MAX"/>
      <sheetName val="MEDIAN, PERCENTILE, QUANTILE"/>
      <sheetName val="STDEV, VAR"/>
      <sheetName val="CORREL, COVAR"/>
      <sheetName val="RANK, LARGE, SMALL"/>
      <sheetName val="Financial Functions"/>
      <sheetName val="PMT"/>
      <sheetName val="NPV, XNPV"/>
      <sheetName val="IRR"/>
      <sheetName val="Reference Functions"/>
      <sheetName val="INDEX"/>
      <sheetName val="MATCH"/>
      <sheetName val="OFFSET"/>
      <sheetName val="INDIRECT"/>
      <sheetName val="Tools for Analyzing Data"/>
      <sheetName val="Data Tables"/>
      <sheetName val="One-Way Data Table"/>
      <sheetName val="Two-Way Data Table"/>
      <sheetName val="Tables"/>
      <sheetName val="Pivot Tables"/>
      <sheetName val="Goal Seek"/>
      <sheetName val="Solver"/>
      <sheetName val="Importing External Data"/>
      <sheetName val="From Built-in Connections"/>
      <sheetName val="From the Web"/>
      <sheetName val="From a Text File"/>
      <sheetName val="From a Database"/>
      <sheetName val="Making Professional Apps"/>
      <sheetName val="Documenting Your Work"/>
      <sheetName val="Conditional Formatting"/>
      <sheetName val="Data Validation"/>
      <sheetName val="Protecting"/>
      <sheetName val="Adding Form Controls"/>
      <sheetName val="Recording 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>
        <row r="27">
          <cell r="L27">
            <v>2</v>
          </cell>
        </row>
        <row r="29">
          <cell r="L29" t="str">
            <v>Oct</v>
          </cell>
        </row>
        <row r="30">
          <cell r="L30">
            <v>3200</v>
          </cell>
        </row>
        <row r="37">
          <cell r="L37">
            <v>0.4</v>
          </cell>
        </row>
        <row r="38">
          <cell r="L38">
            <v>0.6</v>
          </cell>
        </row>
        <row r="40">
          <cell r="L40" t="str">
            <v>Oct</v>
          </cell>
        </row>
        <row r="41">
          <cell r="L41">
            <v>1950</v>
          </cell>
        </row>
        <row r="56">
          <cell r="L56" t="str">
            <v>Sales</v>
          </cell>
        </row>
        <row r="57">
          <cell r="L57">
            <v>2450</v>
          </cell>
        </row>
        <row r="58">
          <cell r="L58">
            <v>3140</v>
          </cell>
        </row>
        <row r="59">
          <cell r="L59">
            <v>3250</v>
          </cell>
        </row>
        <row r="60">
          <cell r="L60">
            <v>4510</v>
          </cell>
        </row>
        <row r="61">
          <cell r="L61">
            <v>3680</v>
          </cell>
        </row>
        <row r="73">
          <cell r="AM73" t="str">
            <v>Smith</v>
          </cell>
        </row>
        <row r="74">
          <cell r="AL74">
            <v>38353</v>
          </cell>
          <cell r="AM74">
            <v>6700</v>
          </cell>
          <cell r="AN74">
            <v>7400</v>
          </cell>
          <cell r="AO74">
            <v>5800</v>
          </cell>
          <cell r="AP74">
            <v>9000</v>
          </cell>
        </row>
        <row r="75">
          <cell r="AM75">
            <v>5800</v>
          </cell>
        </row>
        <row r="76">
          <cell r="AM76">
            <v>5000</v>
          </cell>
        </row>
        <row r="77">
          <cell r="AM77">
            <v>6700</v>
          </cell>
        </row>
        <row r="78">
          <cell r="AM78">
            <v>9400</v>
          </cell>
        </row>
        <row r="79">
          <cell r="AM79">
            <v>6200</v>
          </cell>
        </row>
        <row r="80">
          <cell r="AM80">
            <v>8700</v>
          </cell>
        </row>
      </sheetData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 of Topics"/>
      <sheetName val="Search"/>
      <sheetName val="Changes in Excel 2007 and 2010"/>
      <sheetName val="Tabs and Ribbons"/>
      <sheetName val="Modifying Ribbons in 2010"/>
      <sheetName val="File and Office Buttons"/>
      <sheetName val="Quick Access Toolbar"/>
      <sheetName val="Excel Options"/>
      <sheetName val="Developer Ribbon"/>
      <sheetName val="File Extensions"/>
      <sheetName val="Opening Recent Files in 2010"/>
      <sheetName val="Selected Range Coloring in 2010"/>
      <sheetName val="New Functions in 2010"/>
      <sheetName val="Add-Ins Buttons in 2010"/>
      <sheetName val="Slicers in 2010"/>
      <sheetName val="Sparklines in 2010"/>
      <sheetName val="New Solver in 2010"/>
      <sheetName val="Excel Basics"/>
      <sheetName val="Moving and Selecting"/>
      <sheetName val="Going Home to Cell A1"/>
      <sheetName val="Splitting the Screen"/>
      <sheetName val="Selecting a Range with Keys"/>
      <sheetName val="Selecting a Range by Pointing"/>
      <sheetName val="Selecting Multiple Ranges"/>
      <sheetName val="Go To Options"/>
      <sheetName val="Copying, Cutting, Pasting"/>
      <sheetName val="Copying and Pasting"/>
      <sheetName val="Cutting and Pasting"/>
      <sheetName val="Paste Special Options"/>
      <sheetName val="Transposing a Range"/>
      <sheetName val="Office Clipboard"/>
      <sheetName val="Other Basic Tools"/>
      <sheetName val="Undoing Actions"/>
      <sheetName val="Right-Clicking"/>
      <sheetName val="Shortcut Keys"/>
      <sheetName val="Number Formats"/>
      <sheetName val="Manipulating Rows, Columns"/>
      <sheetName val="Manipulating Worksheets"/>
      <sheetName val="Filling a Series"/>
      <sheetName val="Sorting and Custom Lists"/>
      <sheetName val="Adding Hyperlinks"/>
      <sheetName val="Printing"/>
      <sheetName val="Templates"/>
      <sheetName val="Working with Formulas"/>
      <sheetName val="Relative, Absolute Addresses"/>
      <sheetName val="R1C1 Notation"/>
      <sheetName val="Range Names"/>
      <sheetName val="Calculation Options"/>
      <sheetName val="AutoSum Button"/>
      <sheetName val="Auditing formulas"/>
      <sheetName val="Evaluating a formula"/>
      <sheetName val="External Formula References"/>
      <sheetName val="Error Codes, IS Functions"/>
      <sheetName val="Array Formulas"/>
      <sheetName val="Intro to Charts"/>
      <sheetName val="Creating a Chart"/>
      <sheetName val="Modifying a Chart"/>
      <sheetName val="Locating a chart"/>
      <sheetName val="Intro to Functions"/>
      <sheetName val="Function help"/>
      <sheetName val="Two Essential Functions"/>
      <sheetName val="IF"/>
      <sheetName val="VLOOKUP"/>
      <sheetName val="Basic Summarizing Functions"/>
      <sheetName val="SUM, AVERAGE, PRODUCT"/>
      <sheetName val="COUNT, COUNTA, COUNTBLANK"/>
      <sheetName val="COUNTIF, SUMIF, AVERAGEIF"/>
      <sheetName val="COUNTIFS, SUMIFS, AVERAGEIFS"/>
      <sheetName val="SUMPRODUCT"/>
      <sheetName val="Math Functions"/>
      <sheetName val="INT, ROUND, CEILING, FLOOR"/>
      <sheetName val="ABS, SQRT, SUMSQ"/>
      <sheetName val="LN, EXP"/>
      <sheetName val="RAND, RANDBETWEEN"/>
      <sheetName val="Text Functions"/>
      <sheetName val="TRIM, VALUE"/>
      <sheetName val="Concatenating"/>
      <sheetName val="Parsing with Text to Columns"/>
      <sheetName val="Parsing with text functions"/>
      <sheetName val="Dates and Times"/>
      <sheetName val="Y2K"/>
      <sheetName val="TODAY, NOW"/>
      <sheetName val="YEAR, MONTH, DAY, WEEKDAY"/>
      <sheetName val="DATEDIF"/>
      <sheetName val="DATE, DATEVALUE"/>
      <sheetName val="NETWORKDAYS, WORKDAY"/>
      <sheetName val="Statistical Functions"/>
      <sheetName val="MIN, MAX"/>
      <sheetName val="MEDIAN, QUARTILE, PERCENTILE"/>
      <sheetName val="STDEV, VAR"/>
      <sheetName val="CORREL, COVAR"/>
      <sheetName val="RANK, LARGE, SMALL"/>
      <sheetName val="Financial Functions"/>
      <sheetName val="PMT"/>
      <sheetName val="NPV, XNPV"/>
      <sheetName val="IRR"/>
      <sheetName val="Reference Functions"/>
      <sheetName val="INDEX"/>
      <sheetName val="MATCH"/>
      <sheetName val="OFFSET"/>
      <sheetName val="INDIRECT"/>
      <sheetName val="Tools for Analyzing Data"/>
      <sheetName val="Tables"/>
      <sheetName val="Pivot Tables"/>
      <sheetName val="Practice Pivot Tables"/>
      <sheetName val="Consolidating"/>
      <sheetName val="Subtotals"/>
      <sheetName val="Data Tables"/>
      <sheetName val="Goal Seek"/>
      <sheetName val="Solver"/>
      <sheetName val="Importing External Data"/>
      <sheetName val="From a Text File"/>
      <sheetName val="From a Database"/>
      <sheetName val="From Built-in Connections"/>
      <sheetName val="From the Web"/>
      <sheetName val="Making Professional Apps"/>
      <sheetName val="Documenting Your Work"/>
      <sheetName val="Themes"/>
      <sheetName val="Styles"/>
      <sheetName val="Conditional Formatting"/>
      <sheetName val="Custom Views"/>
      <sheetName val="Scenarios"/>
      <sheetName val="Outlining"/>
      <sheetName val="Data Validation"/>
      <sheetName val="Protecting"/>
      <sheetName val="Using Form Controls"/>
      <sheetName val="Recording Macros"/>
      <sheetName val="Video Hyperlin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72">
          <cell r="AP72" t="str">
            <v>Smith</v>
          </cell>
        </row>
        <row r="73">
          <cell r="AO73">
            <v>38353</v>
          </cell>
          <cell r="AP73">
            <v>6700</v>
          </cell>
          <cell r="AQ73">
            <v>7400</v>
          </cell>
          <cell r="AR73">
            <v>5800</v>
          </cell>
          <cell r="AS73">
            <v>9000</v>
          </cell>
        </row>
        <row r="74">
          <cell r="AP74">
            <v>5800</v>
          </cell>
        </row>
        <row r="75">
          <cell r="AP75">
            <v>5000</v>
          </cell>
        </row>
        <row r="76">
          <cell r="AP76">
            <v>6700</v>
          </cell>
        </row>
        <row r="77">
          <cell r="AP77">
            <v>9400</v>
          </cell>
        </row>
        <row r="78">
          <cell r="AP78">
            <v>6200</v>
          </cell>
        </row>
        <row r="79">
          <cell r="AP79">
            <v>8700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3"/>
  <sheetViews>
    <sheetView workbookViewId="0">
      <selection activeCell="I16" sqref="I16"/>
    </sheetView>
  </sheetViews>
  <sheetFormatPr defaultRowHeight="12.75" x14ac:dyDescent="0.2"/>
  <cols>
    <col min="3" max="3" width="12.28515625" customWidth="1"/>
  </cols>
  <sheetData>
    <row r="2" spans="3:5" x14ac:dyDescent="0.2">
      <c r="C2" s="47" t="s">
        <v>8</v>
      </c>
      <c r="D2" s="47"/>
      <c r="E2" s="47"/>
    </row>
    <row r="3" spans="3:5" x14ac:dyDescent="0.2">
      <c r="C3" s="1" t="s">
        <v>0</v>
      </c>
      <c r="D3" s="1" t="s">
        <v>3</v>
      </c>
      <c r="E3" s="1" t="s">
        <v>4</v>
      </c>
    </row>
    <row r="4" spans="3:5" x14ac:dyDescent="0.2">
      <c r="C4" s="1" t="s">
        <v>1</v>
      </c>
      <c r="D4" s="1">
        <v>100</v>
      </c>
      <c r="E4" s="2">
        <f>D4/(D4+D5)*100</f>
        <v>33.333333333333329</v>
      </c>
    </row>
    <row r="5" spans="3:5" x14ac:dyDescent="0.2">
      <c r="C5" s="1" t="s">
        <v>2</v>
      </c>
      <c r="D5" s="1">
        <v>200</v>
      </c>
      <c r="E5" s="2">
        <f>D5/(D4+D5)*100</f>
        <v>66.666666666666657</v>
      </c>
    </row>
    <row r="8" spans="3:5" x14ac:dyDescent="0.2">
      <c r="C8" s="1" t="s">
        <v>6</v>
      </c>
      <c r="D8" s="1">
        <v>1000</v>
      </c>
    </row>
    <row r="9" spans="3:5" x14ac:dyDescent="0.2">
      <c r="C9" s="1" t="s">
        <v>10</v>
      </c>
      <c r="D9" s="3">
        <v>56.299999999999983</v>
      </c>
    </row>
    <row r="11" spans="3:5" x14ac:dyDescent="0.2">
      <c r="C11" s="47" t="s">
        <v>5</v>
      </c>
      <c r="D11" s="47"/>
      <c r="E11" s="47"/>
    </row>
    <row r="12" spans="3:5" x14ac:dyDescent="0.2">
      <c r="C12" s="1" t="s">
        <v>0</v>
      </c>
      <c r="D12" s="1" t="s">
        <v>3</v>
      </c>
      <c r="E12" s="1" t="s">
        <v>4</v>
      </c>
    </row>
    <row r="13" spans="3:5" x14ac:dyDescent="0.2">
      <c r="C13" s="1" t="s">
        <v>1</v>
      </c>
      <c r="D13" s="1">
        <f>1000*D9/100</f>
        <v>562.99999999999989</v>
      </c>
      <c r="E13" s="2">
        <f>D13/(D13+D14)*100</f>
        <v>56.299999999999983</v>
      </c>
    </row>
    <row r="14" spans="3:5" x14ac:dyDescent="0.2">
      <c r="C14" s="1" t="s">
        <v>2</v>
      </c>
      <c r="D14" s="1">
        <f>D8-D13</f>
        <v>437.00000000000011</v>
      </c>
      <c r="E14" s="2">
        <f>D14/(D13+D14)*100</f>
        <v>43.70000000000001</v>
      </c>
    </row>
    <row r="18" spans="3:5" x14ac:dyDescent="0.2">
      <c r="C18" s="47" t="s">
        <v>7</v>
      </c>
      <c r="D18" s="47"/>
      <c r="E18" s="47"/>
    </row>
    <row r="19" spans="3:5" x14ac:dyDescent="0.2">
      <c r="C19" s="1" t="s">
        <v>0</v>
      </c>
      <c r="D19" s="1" t="s">
        <v>3</v>
      </c>
      <c r="E19" s="1" t="s">
        <v>4</v>
      </c>
    </row>
    <row r="20" spans="3:5" x14ac:dyDescent="0.2">
      <c r="C20" s="1" t="s">
        <v>1</v>
      </c>
      <c r="D20" s="1">
        <f>D4+D13</f>
        <v>662.99999999999989</v>
      </c>
      <c r="E20" s="2">
        <f>D20/(D20+D21)*100</f>
        <v>50.999999999999993</v>
      </c>
    </row>
    <row r="21" spans="3:5" x14ac:dyDescent="0.2">
      <c r="C21" s="1" t="s">
        <v>2</v>
      </c>
      <c r="D21" s="1">
        <f>D5+D14</f>
        <v>637.00000000000011</v>
      </c>
      <c r="E21" s="2">
        <f>D21/(D20+D21)*100</f>
        <v>49.000000000000007</v>
      </c>
    </row>
    <row r="23" spans="3:5" x14ac:dyDescent="0.2">
      <c r="C23" s="48" t="s">
        <v>9</v>
      </c>
      <c r="D23" s="48"/>
      <c r="E23" s="48"/>
    </row>
  </sheetData>
  <mergeCells count="4">
    <mergeCell ref="C2:E2"/>
    <mergeCell ref="C11:E11"/>
    <mergeCell ref="C18:E18"/>
    <mergeCell ref="C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3"/>
  <sheetViews>
    <sheetView workbookViewId="0">
      <selection activeCell="H11" sqref="H11:I22"/>
    </sheetView>
  </sheetViews>
  <sheetFormatPr defaultRowHeight="12.75" x14ac:dyDescent="0.2"/>
  <cols>
    <col min="3" max="3" width="12.28515625" customWidth="1"/>
    <col min="8" max="8" width="10.85546875" bestFit="1" customWidth="1"/>
  </cols>
  <sheetData>
    <row r="2" spans="3:9" x14ac:dyDescent="0.2">
      <c r="C2" s="47" t="s">
        <v>8</v>
      </c>
      <c r="D2" s="47"/>
      <c r="E2" s="47"/>
    </row>
    <row r="3" spans="3:9" x14ac:dyDescent="0.2">
      <c r="C3" s="1" t="s">
        <v>0</v>
      </c>
      <c r="D3" s="1" t="s">
        <v>3</v>
      </c>
      <c r="E3" s="1" t="s">
        <v>4</v>
      </c>
    </row>
    <row r="4" spans="3:9" x14ac:dyDescent="0.2">
      <c r="C4" s="1" t="s">
        <v>1</v>
      </c>
      <c r="D4" s="1">
        <v>100</v>
      </c>
      <c r="E4" s="2">
        <f>D4/(D4+D5)*100</f>
        <v>33.333333333333329</v>
      </c>
    </row>
    <row r="5" spans="3:9" x14ac:dyDescent="0.2">
      <c r="C5" s="1" t="s">
        <v>2</v>
      </c>
      <c r="D5" s="1">
        <v>200</v>
      </c>
      <c r="E5" s="2">
        <f>D5/(D4+D5)*100</f>
        <v>66.666666666666657</v>
      </c>
    </row>
    <row r="8" spans="3:9" x14ac:dyDescent="0.2">
      <c r="C8" s="1" t="s">
        <v>6</v>
      </c>
      <c r="D8" s="1">
        <v>1000</v>
      </c>
    </row>
    <row r="9" spans="3:9" x14ac:dyDescent="0.2">
      <c r="C9" s="1" t="s">
        <v>10</v>
      </c>
      <c r="D9" s="3">
        <v>0</v>
      </c>
    </row>
    <row r="11" spans="3:9" x14ac:dyDescent="0.2">
      <c r="C11" s="47" t="s">
        <v>5</v>
      </c>
      <c r="D11" s="47"/>
      <c r="E11" s="47"/>
      <c r="H11" s="8" t="s">
        <v>12</v>
      </c>
      <c r="I11" s="6">
        <f>E20</f>
        <v>7.6923076923076925</v>
      </c>
    </row>
    <row r="12" spans="3:9" x14ac:dyDescent="0.2">
      <c r="C12" s="1" t="s">
        <v>0</v>
      </c>
      <c r="D12" s="1" t="s">
        <v>3</v>
      </c>
      <c r="E12" s="1" t="s">
        <v>4</v>
      </c>
      <c r="H12" s="4">
        <v>0</v>
      </c>
      <c r="I12" s="1">
        <f t="dataTable" ref="I12:I22" dt2D="0" dtr="0" r1="D9"/>
        <v>7.6923076923076925</v>
      </c>
    </row>
    <row r="13" spans="3:9" x14ac:dyDescent="0.2">
      <c r="C13" s="1" t="s">
        <v>1</v>
      </c>
      <c r="D13" s="1">
        <f>1000*D9/100</f>
        <v>0</v>
      </c>
      <c r="E13" s="2">
        <f>D13/(D13+D14)*100</f>
        <v>0</v>
      </c>
      <c r="H13" s="4">
        <v>10</v>
      </c>
      <c r="I13" s="1">
        <v>15.384615384615385</v>
      </c>
    </row>
    <row r="14" spans="3:9" x14ac:dyDescent="0.2">
      <c r="C14" s="1" t="s">
        <v>2</v>
      </c>
      <c r="D14" s="1">
        <f>D8-D13</f>
        <v>1000</v>
      </c>
      <c r="E14" s="2">
        <f>D14/(D13+D14)*100</f>
        <v>100</v>
      </c>
      <c r="H14" s="4">
        <v>20</v>
      </c>
      <c r="I14" s="1">
        <v>23.076923076923077</v>
      </c>
    </row>
    <row r="15" spans="3:9" x14ac:dyDescent="0.2">
      <c r="H15" s="4">
        <v>30</v>
      </c>
      <c r="I15" s="1">
        <v>30.76923076923077</v>
      </c>
    </row>
    <row r="16" spans="3:9" x14ac:dyDescent="0.2">
      <c r="H16" s="4">
        <v>40</v>
      </c>
      <c r="I16" s="1">
        <v>38.461538461538467</v>
      </c>
    </row>
    <row r="17" spans="3:9" x14ac:dyDescent="0.2">
      <c r="H17" s="4">
        <v>50</v>
      </c>
      <c r="I17" s="1">
        <v>46.153846153846153</v>
      </c>
    </row>
    <row r="18" spans="3:9" x14ac:dyDescent="0.2">
      <c r="C18" s="47" t="s">
        <v>7</v>
      </c>
      <c r="D18" s="47"/>
      <c r="E18" s="47"/>
      <c r="H18" s="4">
        <v>60</v>
      </c>
      <c r="I18" s="1">
        <v>53.846153846153847</v>
      </c>
    </row>
    <row r="19" spans="3:9" x14ac:dyDescent="0.2">
      <c r="C19" s="1" t="s">
        <v>0</v>
      </c>
      <c r="D19" s="1" t="s">
        <v>3</v>
      </c>
      <c r="E19" s="1" t="s">
        <v>4</v>
      </c>
      <c r="H19" s="4">
        <v>70</v>
      </c>
      <c r="I19" s="1">
        <v>61.53846153846154</v>
      </c>
    </row>
    <row r="20" spans="3:9" x14ac:dyDescent="0.2">
      <c r="C20" s="1" t="s">
        <v>1</v>
      </c>
      <c r="D20" s="1">
        <f>D4+D13</f>
        <v>100</v>
      </c>
      <c r="E20" s="2">
        <f>D20/(D20+D21)*100</f>
        <v>7.6923076923076925</v>
      </c>
      <c r="H20" s="4">
        <v>80</v>
      </c>
      <c r="I20" s="1">
        <v>69.230769230769226</v>
      </c>
    </row>
    <row r="21" spans="3:9" x14ac:dyDescent="0.2">
      <c r="C21" s="1" t="s">
        <v>2</v>
      </c>
      <c r="D21" s="1">
        <f>D5+D14</f>
        <v>1200</v>
      </c>
      <c r="E21" s="2">
        <f>D21/(D20+D21)*100</f>
        <v>92.307692307692307</v>
      </c>
      <c r="H21" s="4">
        <v>90</v>
      </c>
      <c r="I21" s="1">
        <v>76.923076923076934</v>
      </c>
    </row>
    <row r="22" spans="3:9" x14ac:dyDescent="0.2">
      <c r="H22" s="4">
        <v>100</v>
      </c>
      <c r="I22" s="1">
        <v>84.615384615384613</v>
      </c>
    </row>
    <row r="23" spans="3:9" x14ac:dyDescent="0.2">
      <c r="C23" s="48" t="s">
        <v>9</v>
      </c>
      <c r="D23" s="48"/>
      <c r="E23" s="48"/>
    </row>
  </sheetData>
  <mergeCells count="4">
    <mergeCell ref="C2:E2"/>
    <mergeCell ref="C11:E11"/>
    <mergeCell ref="C18:E18"/>
    <mergeCell ref="C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3"/>
  <sheetViews>
    <sheetView workbookViewId="0">
      <selection activeCell="R18" sqref="R18"/>
    </sheetView>
  </sheetViews>
  <sheetFormatPr defaultRowHeight="12.75" x14ac:dyDescent="0.2"/>
  <cols>
    <col min="3" max="3" width="12.28515625" customWidth="1"/>
    <col min="7" max="7" width="20.5703125" bestFit="1" customWidth="1"/>
  </cols>
  <sheetData>
    <row r="2" spans="3:14" x14ac:dyDescent="0.2">
      <c r="C2" s="49" t="s">
        <v>8</v>
      </c>
      <c r="D2" s="50"/>
      <c r="E2" s="51"/>
    </row>
    <row r="3" spans="3:14" x14ac:dyDescent="0.2">
      <c r="C3" s="1" t="s">
        <v>0</v>
      </c>
      <c r="D3" s="1" t="s">
        <v>3</v>
      </c>
      <c r="E3" s="1" t="s">
        <v>4</v>
      </c>
    </row>
    <row r="4" spans="3:14" x14ac:dyDescent="0.2">
      <c r="C4" s="1" t="s">
        <v>1</v>
      </c>
      <c r="D4" s="1">
        <v>100</v>
      </c>
      <c r="E4" s="2">
        <f>D4/(D4+D5)*100</f>
        <v>33.333333333333329</v>
      </c>
    </row>
    <row r="5" spans="3:14" x14ac:dyDescent="0.2">
      <c r="C5" s="1" t="s">
        <v>2</v>
      </c>
      <c r="D5" s="1">
        <v>200</v>
      </c>
      <c r="E5" s="2">
        <f>D5/(D4+D5)*100</f>
        <v>66.666666666666657</v>
      </c>
    </row>
    <row r="8" spans="3:14" x14ac:dyDescent="0.2">
      <c r="C8" s="1" t="s">
        <v>6</v>
      </c>
      <c r="D8" s="1">
        <v>1000</v>
      </c>
      <c r="G8" s="1" t="s">
        <v>11</v>
      </c>
      <c r="H8" s="7">
        <v>0</v>
      </c>
    </row>
    <row r="9" spans="3:14" x14ac:dyDescent="0.2">
      <c r="C9" s="1" t="s">
        <v>10</v>
      </c>
      <c r="D9" s="3">
        <v>0</v>
      </c>
    </row>
    <row r="11" spans="3:14" x14ac:dyDescent="0.2">
      <c r="C11" s="49" t="s">
        <v>5</v>
      </c>
      <c r="D11" s="50"/>
      <c r="E11" s="51"/>
      <c r="J11" s="6">
        <f>E20</f>
        <v>7.6923076923076925</v>
      </c>
      <c r="K11" s="4">
        <v>500</v>
      </c>
      <c r="L11" s="4">
        <v>1000</v>
      </c>
      <c r="M11" s="4">
        <v>1500</v>
      </c>
      <c r="N11" s="4">
        <v>2000</v>
      </c>
    </row>
    <row r="12" spans="3:14" x14ac:dyDescent="0.2">
      <c r="C12" s="1" t="s">
        <v>0</v>
      </c>
      <c r="D12" s="1" t="s">
        <v>3</v>
      </c>
      <c r="E12" s="1" t="s">
        <v>4</v>
      </c>
      <c r="J12" s="4">
        <v>0</v>
      </c>
      <c r="K12" s="5">
        <f t="dataTable" ref="K12:N22" dt2D="1" dtr="1" r1="H8" r2="D9"/>
        <v>33.333333333333329</v>
      </c>
      <c r="L12" s="5">
        <v>47.826086956521742</v>
      </c>
      <c r="M12" s="5">
        <v>57.142857142857139</v>
      </c>
      <c r="N12" s="5">
        <v>63.636363636363633</v>
      </c>
    </row>
    <row r="13" spans="3:14" x14ac:dyDescent="0.2">
      <c r="C13" s="1" t="s">
        <v>1</v>
      </c>
      <c r="D13" s="1">
        <f>1000*D9/100</f>
        <v>0</v>
      </c>
      <c r="E13" s="2">
        <f>D13/(D13+D14)*100</f>
        <v>0</v>
      </c>
      <c r="J13" s="4">
        <v>10</v>
      </c>
      <c r="K13" s="5">
        <v>38.888888888888893</v>
      </c>
      <c r="L13" s="5">
        <v>52.173913043478258</v>
      </c>
      <c r="M13" s="5">
        <v>60.714285714285708</v>
      </c>
      <c r="N13" s="5">
        <v>66.666666666666657</v>
      </c>
    </row>
    <row r="14" spans="3:14" x14ac:dyDescent="0.2">
      <c r="C14" s="1" t="s">
        <v>2</v>
      </c>
      <c r="D14" s="1">
        <f>D8-D13</f>
        <v>1000</v>
      </c>
      <c r="E14" s="2">
        <f>D14/(D13+D14)*100</f>
        <v>100</v>
      </c>
      <c r="J14" s="4">
        <v>20</v>
      </c>
      <c r="K14" s="5">
        <v>44.444444444444443</v>
      </c>
      <c r="L14" s="5">
        <v>56.521739130434781</v>
      </c>
      <c r="M14" s="5">
        <v>64.285714285714292</v>
      </c>
      <c r="N14" s="5">
        <v>69.696969696969703</v>
      </c>
    </row>
    <row r="15" spans="3:14" x14ac:dyDescent="0.2">
      <c r="J15" s="4">
        <v>30</v>
      </c>
      <c r="K15" s="5">
        <v>50</v>
      </c>
      <c r="L15" s="5">
        <v>60.869565217391312</v>
      </c>
      <c r="M15" s="5">
        <v>67.857142857142861</v>
      </c>
      <c r="N15" s="5">
        <v>72.727272727272734</v>
      </c>
    </row>
    <row r="16" spans="3:14" x14ac:dyDescent="0.2">
      <c r="J16" s="4">
        <v>40</v>
      </c>
      <c r="K16" s="5">
        <v>55.555555555555557</v>
      </c>
      <c r="L16" s="5">
        <v>65.217391304347828</v>
      </c>
      <c r="M16" s="5">
        <v>71.428571428571431</v>
      </c>
      <c r="N16" s="5">
        <v>75.757575757575751</v>
      </c>
    </row>
    <row r="17" spans="3:14" x14ac:dyDescent="0.2">
      <c r="J17" s="4">
        <v>50</v>
      </c>
      <c r="K17" s="5">
        <v>61.111111111111114</v>
      </c>
      <c r="L17" s="5">
        <v>69.565217391304344</v>
      </c>
      <c r="M17" s="5">
        <v>75</v>
      </c>
      <c r="N17" s="5">
        <v>78.787878787878782</v>
      </c>
    </row>
    <row r="18" spans="3:14" x14ac:dyDescent="0.2">
      <c r="C18" s="49" t="s">
        <v>7</v>
      </c>
      <c r="D18" s="50"/>
      <c r="E18" s="51"/>
      <c r="J18" s="4">
        <v>60</v>
      </c>
      <c r="K18" s="5">
        <v>66.666666666666657</v>
      </c>
      <c r="L18" s="5">
        <v>73.91304347826086</v>
      </c>
      <c r="M18" s="5">
        <v>78.571428571428569</v>
      </c>
      <c r="N18" s="5">
        <v>81.818181818181827</v>
      </c>
    </row>
    <row r="19" spans="3:14" x14ac:dyDescent="0.2">
      <c r="C19" s="1" t="s">
        <v>0</v>
      </c>
      <c r="D19" s="1" t="s">
        <v>3</v>
      </c>
      <c r="E19" s="1" t="s">
        <v>4</v>
      </c>
      <c r="J19" s="4">
        <v>70</v>
      </c>
      <c r="K19" s="5">
        <v>72.222222222222214</v>
      </c>
      <c r="L19" s="5">
        <v>78.260869565217391</v>
      </c>
      <c r="M19" s="5">
        <v>82.142857142857139</v>
      </c>
      <c r="N19" s="5">
        <v>84.848484848484844</v>
      </c>
    </row>
    <row r="20" spans="3:14" x14ac:dyDescent="0.2">
      <c r="C20" s="1" t="s">
        <v>1</v>
      </c>
      <c r="D20" s="1">
        <f>D4+D13+H8</f>
        <v>100</v>
      </c>
      <c r="E20" s="2">
        <f>D20/(D20+D21)*100</f>
        <v>7.6923076923076925</v>
      </c>
      <c r="J20" s="4">
        <v>80</v>
      </c>
      <c r="K20" s="5">
        <v>77.777777777777786</v>
      </c>
      <c r="L20" s="5">
        <v>82.608695652173907</v>
      </c>
      <c r="M20" s="5">
        <v>85.714285714285708</v>
      </c>
      <c r="N20" s="5">
        <v>87.878787878787875</v>
      </c>
    </row>
    <row r="21" spans="3:14" x14ac:dyDescent="0.2">
      <c r="C21" s="1" t="s">
        <v>2</v>
      </c>
      <c r="D21" s="1">
        <f>D5+D14</f>
        <v>1200</v>
      </c>
      <c r="E21" s="2">
        <f>D21/(D20+D21)*100</f>
        <v>92.307692307692307</v>
      </c>
      <c r="J21" s="4">
        <v>90</v>
      </c>
      <c r="K21" s="5">
        <v>83.333333333333343</v>
      </c>
      <c r="L21" s="5">
        <v>86.956521739130437</v>
      </c>
      <c r="M21" s="5">
        <v>89.285714285714292</v>
      </c>
      <c r="N21" s="5">
        <v>90.909090909090907</v>
      </c>
    </row>
    <row r="22" spans="3:14" x14ac:dyDescent="0.2">
      <c r="J22" s="4">
        <v>100</v>
      </c>
      <c r="K22" s="5">
        <v>88.888888888888886</v>
      </c>
      <c r="L22" s="5">
        <v>91.304347826086953</v>
      </c>
      <c r="M22" s="5">
        <v>92.857142857142861</v>
      </c>
      <c r="N22" s="5">
        <v>93.939393939393938</v>
      </c>
    </row>
    <row r="23" spans="3:14" x14ac:dyDescent="0.2">
      <c r="C23" s="52" t="s">
        <v>9</v>
      </c>
      <c r="D23" s="53"/>
      <c r="E23" s="54"/>
    </row>
  </sheetData>
  <mergeCells count="4">
    <mergeCell ref="C2:E2"/>
    <mergeCell ref="C11:E11"/>
    <mergeCell ref="C18:E18"/>
    <mergeCell ref="C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08"/>
  <sheetViews>
    <sheetView workbookViewId="0">
      <selection activeCell="C9" sqref="C9:C108"/>
    </sheetView>
  </sheetViews>
  <sheetFormatPr defaultRowHeight="12.75" x14ac:dyDescent="0.2"/>
  <cols>
    <col min="2" max="2" width="16.42578125" bestFit="1" customWidth="1"/>
    <col min="3" max="3" width="73.140625" bestFit="1" customWidth="1"/>
  </cols>
  <sheetData>
    <row r="4" spans="1:3" x14ac:dyDescent="0.2">
      <c r="C4" s="10" t="s">
        <v>42</v>
      </c>
    </row>
    <row r="6" spans="1:3" x14ac:dyDescent="0.2">
      <c r="C6" t="s">
        <v>44</v>
      </c>
    </row>
    <row r="8" spans="1:3" x14ac:dyDescent="0.2">
      <c r="B8" s="10" t="s">
        <v>43</v>
      </c>
      <c r="C8" s="10" t="s">
        <v>45</v>
      </c>
    </row>
    <row r="9" spans="1:3" x14ac:dyDescent="0.2">
      <c r="A9">
        <v>1</v>
      </c>
      <c r="B9">
        <f ca="1">RAND()</f>
        <v>0.330514204738242</v>
      </c>
      <c r="C9">
        <f ca="1">_xlfn.NORM.INV(B9,10,2)</f>
        <v>9.1230125266230075</v>
      </c>
    </row>
    <row r="10" spans="1:3" x14ac:dyDescent="0.2">
      <c r="A10">
        <v>2</v>
      </c>
      <c r="B10">
        <f t="shared" ref="B10:B73" ca="1" si="0">RAND()</f>
        <v>0.17859261916594449</v>
      </c>
      <c r="C10">
        <f t="shared" ref="C10:C73" ca="1" si="1">_xlfn.NORM.INV(B10,10,2)</f>
        <v>8.1585163662175102</v>
      </c>
    </row>
    <row r="11" spans="1:3" x14ac:dyDescent="0.2">
      <c r="A11">
        <v>3</v>
      </c>
      <c r="B11">
        <f t="shared" ca="1" si="0"/>
        <v>4.6520102271298547E-2</v>
      </c>
      <c r="C11">
        <f t="shared" ca="1" si="1"/>
        <v>6.6408517396838729</v>
      </c>
    </row>
    <row r="12" spans="1:3" x14ac:dyDescent="0.2">
      <c r="A12">
        <v>4</v>
      </c>
      <c r="B12">
        <f t="shared" ca="1" si="0"/>
        <v>0.7681764129725841</v>
      </c>
      <c r="C12">
        <f t="shared" ca="1" si="1"/>
        <v>11.465709008816368</v>
      </c>
    </row>
    <row r="13" spans="1:3" x14ac:dyDescent="0.2">
      <c r="A13">
        <v>5</v>
      </c>
      <c r="B13">
        <f t="shared" ca="1" si="0"/>
        <v>0.78887458868895999</v>
      </c>
      <c r="C13">
        <f t="shared" ca="1" si="1"/>
        <v>11.605044847338283</v>
      </c>
    </row>
    <row r="14" spans="1:3" x14ac:dyDescent="0.2">
      <c r="A14">
        <v>6</v>
      </c>
      <c r="B14">
        <f t="shared" ca="1" si="0"/>
        <v>0.86198914391204984</v>
      </c>
      <c r="C14">
        <f t="shared" ca="1" si="1"/>
        <v>12.178599549050327</v>
      </c>
    </row>
    <row r="15" spans="1:3" x14ac:dyDescent="0.2">
      <c r="A15">
        <v>7</v>
      </c>
      <c r="B15">
        <f t="shared" ca="1" si="0"/>
        <v>8.6974979719323109E-4</v>
      </c>
      <c r="C15">
        <f t="shared" ca="1" si="1"/>
        <v>3.737115384611764</v>
      </c>
    </row>
    <row r="16" spans="1:3" x14ac:dyDescent="0.2">
      <c r="A16">
        <v>8</v>
      </c>
      <c r="B16">
        <f t="shared" ca="1" si="0"/>
        <v>0.31880006642532199</v>
      </c>
      <c r="C16">
        <f t="shared" ca="1" si="1"/>
        <v>9.0578862854857132</v>
      </c>
    </row>
    <row r="17" spans="1:3" x14ac:dyDescent="0.2">
      <c r="A17">
        <v>9</v>
      </c>
      <c r="B17">
        <f t="shared" ca="1" si="0"/>
        <v>0.49268735290063459</v>
      </c>
      <c r="C17">
        <f t="shared" ca="1" si="1"/>
        <v>9.9633377708734709</v>
      </c>
    </row>
    <row r="18" spans="1:3" x14ac:dyDescent="0.2">
      <c r="A18">
        <v>10</v>
      </c>
      <c r="B18">
        <f t="shared" ca="1" si="0"/>
        <v>0.38294033056939314</v>
      </c>
      <c r="C18">
        <f t="shared" ca="1" si="1"/>
        <v>9.4044651046820213</v>
      </c>
    </row>
    <row r="19" spans="1:3" x14ac:dyDescent="0.2">
      <c r="A19">
        <v>11</v>
      </c>
      <c r="B19">
        <f t="shared" ca="1" si="0"/>
        <v>0.96540444296761552</v>
      </c>
      <c r="C19">
        <f t="shared" ca="1" si="1"/>
        <v>13.634339646781971</v>
      </c>
    </row>
    <row r="20" spans="1:3" x14ac:dyDescent="0.2">
      <c r="A20">
        <v>12</v>
      </c>
      <c r="B20">
        <f t="shared" ca="1" si="0"/>
        <v>0.60146345345483043</v>
      </c>
      <c r="C20">
        <f t="shared" ca="1" si="1"/>
        <v>10.514273799508233</v>
      </c>
    </row>
    <row r="21" spans="1:3" x14ac:dyDescent="0.2">
      <c r="A21">
        <v>13</v>
      </c>
      <c r="B21">
        <f t="shared" ca="1" si="0"/>
        <v>0.51730993418126114</v>
      </c>
      <c r="C21">
        <f t="shared" ca="1" si="1"/>
        <v>10.086806388052922</v>
      </c>
    </row>
    <row r="22" spans="1:3" x14ac:dyDescent="0.2">
      <c r="A22">
        <v>14</v>
      </c>
      <c r="B22">
        <f t="shared" ca="1" si="0"/>
        <v>0.22972131932138662</v>
      </c>
      <c r="C22">
        <f t="shared" ca="1" si="1"/>
        <v>8.520470128367057</v>
      </c>
    </row>
    <row r="23" spans="1:3" x14ac:dyDescent="0.2">
      <c r="A23">
        <v>15</v>
      </c>
      <c r="B23">
        <f t="shared" ca="1" si="0"/>
        <v>0.61360877989342744</v>
      </c>
      <c r="C23">
        <f t="shared" ca="1" si="1"/>
        <v>10.577474538109895</v>
      </c>
    </row>
    <row r="24" spans="1:3" x14ac:dyDescent="0.2">
      <c r="A24">
        <v>16</v>
      </c>
      <c r="B24">
        <f t="shared" ca="1" si="0"/>
        <v>0.35691545481637044</v>
      </c>
      <c r="C24">
        <f t="shared" ca="1" si="1"/>
        <v>9.2665681047835964</v>
      </c>
    </row>
    <row r="25" spans="1:3" x14ac:dyDescent="0.2">
      <c r="A25">
        <v>17</v>
      </c>
      <c r="B25">
        <f t="shared" ca="1" si="0"/>
        <v>0.31060661044667182</v>
      </c>
      <c r="C25">
        <f t="shared" ca="1" si="1"/>
        <v>9.0117367397215578</v>
      </c>
    </row>
    <row r="26" spans="1:3" x14ac:dyDescent="0.2">
      <c r="A26">
        <v>18</v>
      </c>
      <c r="B26">
        <f t="shared" ca="1" si="0"/>
        <v>0.44529858035242453</v>
      </c>
      <c r="C26">
        <f t="shared" ca="1" si="1"/>
        <v>9.7249027498535217</v>
      </c>
    </row>
    <row r="27" spans="1:3" x14ac:dyDescent="0.2">
      <c r="A27">
        <v>19</v>
      </c>
      <c r="B27">
        <f t="shared" ca="1" si="0"/>
        <v>0.68769106237351996</v>
      </c>
      <c r="C27">
        <f t="shared" ca="1" si="1"/>
        <v>10.978632339013263</v>
      </c>
    </row>
    <row r="28" spans="1:3" x14ac:dyDescent="0.2">
      <c r="A28">
        <v>20</v>
      </c>
      <c r="B28">
        <f t="shared" ca="1" si="0"/>
        <v>0.83118761079471482</v>
      </c>
      <c r="C28">
        <f t="shared" ca="1" si="1"/>
        <v>11.917737861188593</v>
      </c>
    </row>
    <row r="29" spans="1:3" x14ac:dyDescent="0.2">
      <c r="A29">
        <v>21</v>
      </c>
      <c r="B29">
        <f t="shared" ca="1" si="0"/>
        <v>0.62944087068758792</v>
      </c>
      <c r="C29">
        <f t="shared" ca="1" si="1"/>
        <v>10.660745686411923</v>
      </c>
    </row>
    <row r="30" spans="1:3" x14ac:dyDescent="0.2">
      <c r="A30">
        <v>22</v>
      </c>
      <c r="B30">
        <f t="shared" ca="1" si="0"/>
        <v>0.73944543357911985</v>
      </c>
      <c r="C30">
        <f t="shared" ca="1" si="1"/>
        <v>11.283273293149321</v>
      </c>
    </row>
    <row r="31" spans="1:3" x14ac:dyDescent="0.2">
      <c r="A31">
        <v>23</v>
      </c>
      <c r="B31">
        <f t="shared" ca="1" si="0"/>
        <v>0.59211388993365521</v>
      </c>
      <c r="C31">
        <f t="shared" ca="1" si="1"/>
        <v>10.465972146553783</v>
      </c>
    </row>
    <row r="32" spans="1:3" x14ac:dyDescent="0.2">
      <c r="A32">
        <v>24</v>
      </c>
      <c r="B32">
        <f t="shared" ca="1" si="0"/>
        <v>0.28880139053140541</v>
      </c>
      <c r="C32">
        <f t="shared" ca="1" si="1"/>
        <v>8.886220566910243</v>
      </c>
    </row>
    <row r="33" spans="1:3" x14ac:dyDescent="0.2">
      <c r="A33">
        <v>25</v>
      </c>
      <c r="B33">
        <f t="shared" ca="1" si="0"/>
        <v>2.267246191184169E-2</v>
      </c>
      <c r="C33">
        <f t="shared" ca="1" si="1"/>
        <v>5.9971187027307433</v>
      </c>
    </row>
    <row r="34" spans="1:3" x14ac:dyDescent="0.2">
      <c r="A34">
        <v>26</v>
      </c>
      <c r="B34">
        <f t="shared" ca="1" si="0"/>
        <v>5.4704311711456288E-2</v>
      </c>
      <c r="C34">
        <f t="shared" ca="1" si="1"/>
        <v>6.7982862530101222</v>
      </c>
    </row>
    <row r="35" spans="1:3" x14ac:dyDescent="0.2">
      <c r="A35">
        <v>27</v>
      </c>
      <c r="B35">
        <f t="shared" ca="1" si="0"/>
        <v>0.70932936442931327</v>
      </c>
      <c r="C35">
        <f t="shared" ca="1" si="1"/>
        <v>11.102853197475127</v>
      </c>
    </row>
    <row r="36" spans="1:3" x14ac:dyDescent="0.2">
      <c r="A36">
        <v>28</v>
      </c>
      <c r="B36">
        <f t="shared" ca="1" si="0"/>
        <v>0.74572818141644681</v>
      </c>
      <c r="C36">
        <f t="shared" ca="1" si="1"/>
        <v>11.322214184977845</v>
      </c>
    </row>
    <row r="37" spans="1:3" x14ac:dyDescent="0.2">
      <c r="A37">
        <v>29</v>
      </c>
      <c r="B37">
        <f t="shared" ca="1" si="0"/>
        <v>0.1587495673937912</v>
      </c>
      <c r="C37">
        <f t="shared" ca="1" si="1"/>
        <v>8.0007793925426274</v>
      </c>
    </row>
    <row r="38" spans="1:3" x14ac:dyDescent="0.2">
      <c r="A38">
        <v>30</v>
      </c>
      <c r="B38">
        <f t="shared" ca="1" si="0"/>
        <v>0.46993586673766252</v>
      </c>
      <c r="C38">
        <f t="shared" ca="1" si="1"/>
        <v>9.8491378452697393</v>
      </c>
    </row>
    <row r="39" spans="1:3" x14ac:dyDescent="0.2">
      <c r="A39">
        <v>31</v>
      </c>
      <c r="B39">
        <f t="shared" ca="1" si="0"/>
        <v>0.6392689340959693</v>
      </c>
      <c r="C39">
        <f t="shared" ca="1" si="1"/>
        <v>10.713010738527542</v>
      </c>
    </row>
    <row r="40" spans="1:3" x14ac:dyDescent="0.2">
      <c r="A40">
        <v>32</v>
      </c>
      <c r="B40">
        <f t="shared" ca="1" si="0"/>
        <v>0.46255244456264388</v>
      </c>
      <c r="C40">
        <f t="shared" ca="1" si="1"/>
        <v>9.8119892553148205</v>
      </c>
    </row>
    <row r="41" spans="1:3" x14ac:dyDescent="0.2">
      <c r="A41">
        <v>33</v>
      </c>
      <c r="B41">
        <f t="shared" ca="1" si="0"/>
        <v>0.68921074264514315</v>
      </c>
      <c r="C41">
        <f t="shared" ca="1" si="1"/>
        <v>10.987228840621743</v>
      </c>
    </row>
    <row r="42" spans="1:3" x14ac:dyDescent="0.2">
      <c r="A42">
        <v>34</v>
      </c>
      <c r="B42">
        <f t="shared" ca="1" si="0"/>
        <v>0.17136139674856776</v>
      </c>
      <c r="C42">
        <f t="shared" ca="1" si="1"/>
        <v>8.1024017755391782</v>
      </c>
    </row>
    <row r="43" spans="1:3" x14ac:dyDescent="0.2">
      <c r="A43">
        <v>35</v>
      </c>
      <c r="B43">
        <f t="shared" ca="1" si="0"/>
        <v>0.11138143429309466</v>
      </c>
      <c r="C43">
        <f t="shared" ca="1" si="1"/>
        <v>7.5615714147855471</v>
      </c>
    </row>
    <row r="44" spans="1:3" x14ac:dyDescent="0.2">
      <c r="A44">
        <v>36</v>
      </c>
      <c r="B44">
        <f t="shared" ca="1" si="0"/>
        <v>5.5555680663716189E-2</v>
      </c>
      <c r="C44">
        <f t="shared" ca="1" si="1"/>
        <v>6.8135645954701678</v>
      </c>
    </row>
    <row r="45" spans="1:3" x14ac:dyDescent="0.2">
      <c r="A45">
        <v>37</v>
      </c>
      <c r="B45">
        <f t="shared" ca="1" si="0"/>
        <v>0.22961054339842413</v>
      </c>
      <c r="C45">
        <f t="shared" ca="1" si="1"/>
        <v>8.5197399007343275</v>
      </c>
    </row>
    <row r="46" spans="1:3" x14ac:dyDescent="0.2">
      <c r="A46">
        <v>38</v>
      </c>
      <c r="B46">
        <f t="shared" ca="1" si="0"/>
        <v>0.17530960051497535</v>
      </c>
      <c r="C46">
        <f t="shared" ca="1" si="1"/>
        <v>8.1332221675693823</v>
      </c>
    </row>
    <row r="47" spans="1:3" x14ac:dyDescent="0.2">
      <c r="A47">
        <v>39</v>
      </c>
      <c r="B47">
        <f t="shared" ca="1" si="0"/>
        <v>0.97453797110767248</v>
      </c>
      <c r="C47">
        <f t="shared" ca="1" si="1"/>
        <v>13.904238339769577</v>
      </c>
    </row>
    <row r="48" spans="1:3" x14ac:dyDescent="0.2">
      <c r="A48">
        <v>40</v>
      </c>
      <c r="B48">
        <f t="shared" ca="1" si="0"/>
        <v>0.6324202740238436</v>
      </c>
      <c r="C48">
        <f t="shared" ca="1" si="1"/>
        <v>10.676540735589988</v>
      </c>
    </row>
    <row r="49" spans="1:3" x14ac:dyDescent="0.2">
      <c r="A49">
        <v>41</v>
      </c>
      <c r="B49">
        <f t="shared" ca="1" si="0"/>
        <v>0.4146438959495492</v>
      </c>
      <c r="C49">
        <f t="shared" ca="1" si="1"/>
        <v>9.5687698188533883</v>
      </c>
    </row>
    <row r="50" spans="1:3" x14ac:dyDescent="0.2">
      <c r="A50">
        <v>42</v>
      </c>
      <c r="B50">
        <f t="shared" ca="1" si="0"/>
        <v>0.10814741491836377</v>
      </c>
      <c r="C50">
        <f t="shared" ca="1" si="1"/>
        <v>7.5271187855896811</v>
      </c>
    </row>
    <row r="51" spans="1:3" x14ac:dyDescent="0.2">
      <c r="A51">
        <v>43</v>
      </c>
      <c r="B51">
        <f t="shared" ca="1" si="0"/>
        <v>0.56690937227088911</v>
      </c>
      <c r="C51">
        <f t="shared" ca="1" si="1"/>
        <v>10.337022089508684</v>
      </c>
    </row>
    <row r="52" spans="1:3" x14ac:dyDescent="0.2">
      <c r="A52">
        <v>44</v>
      </c>
      <c r="B52">
        <f t="shared" ca="1" si="0"/>
        <v>0.7760372219141124</v>
      </c>
      <c r="C52">
        <f t="shared" ca="1" si="1"/>
        <v>11.517755947410992</v>
      </c>
    </row>
    <row r="53" spans="1:3" x14ac:dyDescent="0.2">
      <c r="A53">
        <v>45</v>
      </c>
      <c r="B53">
        <f t="shared" ca="1" si="0"/>
        <v>0.30221790733278542</v>
      </c>
      <c r="C53">
        <f t="shared" ca="1" si="1"/>
        <v>8.963935632601995</v>
      </c>
    </row>
    <row r="54" spans="1:3" x14ac:dyDescent="0.2">
      <c r="A54">
        <v>46</v>
      </c>
      <c r="B54">
        <f t="shared" ca="1" si="0"/>
        <v>0.89294917574095645</v>
      </c>
      <c r="C54">
        <f t="shared" ca="1" si="1"/>
        <v>12.484731488671077</v>
      </c>
    </row>
    <row r="55" spans="1:3" x14ac:dyDescent="0.2">
      <c r="A55">
        <v>47</v>
      </c>
      <c r="B55">
        <f t="shared" ca="1" si="0"/>
        <v>0.71234897969799138</v>
      </c>
      <c r="C55">
        <f t="shared" ca="1" si="1"/>
        <v>11.120520194125231</v>
      </c>
    </row>
    <row r="56" spans="1:3" x14ac:dyDescent="0.2">
      <c r="A56">
        <v>48</v>
      </c>
      <c r="B56">
        <f t="shared" ca="1" si="0"/>
        <v>0.93659118010574083</v>
      </c>
      <c r="C56">
        <f t="shared" ca="1" si="1"/>
        <v>13.053544616408526</v>
      </c>
    </row>
    <row r="57" spans="1:3" x14ac:dyDescent="0.2">
      <c r="A57">
        <v>49</v>
      </c>
      <c r="B57">
        <f t="shared" ca="1" si="0"/>
        <v>0.25405345655275868</v>
      </c>
      <c r="C57">
        <f t="shared" ca="1" si="1"/>
        <v>8.6764234238833673</v>
      </c>
    </row>
    <row r="58" spans="1:3" x14ac:dyDescent="0.2">
      <c r="A58">
        <v>50</v>
      </c>
      <c r="B58">
        <f t="shared" ca="1" si="0"/>
        <v>0.24199525099722896</v>
      </c>
      <c r="C58">
        <f t="shared" ca="1" si="1"/>
        <v>8.6002023843526345</v>
      </c>
    </row>
    <row r="59" spans="1:3" x14ac:dyDescent="0.2">
      <c r="A59">
        <v>51</v>
      </c>
      <c r="B59">
        <f t="shared" ca="1" si="0"/>
        <v>0.50251424923232901</v>
      </c>
      <c r="C59">
        <f t="shared" ca="1" si="1"/>
        <v>10.012604659871462</v>
      </c>
    </row>
    <row r="60" spans="1:3" x14ac:dyDescent="0.2">
      <c r="A60">
        <v>52</v>
      </c>
      <c r="B60">
        <f t="shared" ca="1" si="0"/>
        <v>0.83715160850154924</v>
      </c>
      <c r="C60">
        <f t="shared" ca="1" si="1"/>
        <v>11.965636967732369</v>
      </c>
    </row>
    <row r="61" spans="1:3" x14ac:dyDescent="0.2">
      <c r="A61">
        <v>53</v>
      </c>
      <c r="B61">
        <f t="shared" ca="1" si="0"/>
        <v>0.20181522953146869</v>
      </c>
      <c r="C61">
        <f t="shared" ca="1" si="1"/>
        <v>8.329690057902793</v>
      </c>
    </row>
    <row r="62" spans="1:3" x14ac:dyDescent="0.2">
      <c r="A62">
        <v>54</v>
      </c>
      <c r="B62">
        <f t="shared" ca="1" si="0"/>
        <v>0.71717152467674983</v>
      </c>
      <c r="C62">
        <f t="shared" ca="1" si="1"/>
        <v>11.148918848190668</v>
      </c>
    </row>
    <row r="63" spans="1:3" x14ac:dyDescent="0.2">
      <c r="A63">
        <v>55</v>
      </c>
      <c r="B63">
        <f t="shared" ca="1" si="0"/>
        <v>0.21397650598214413</v>
      </c>
      <c r="C63">
        <f t="shared" ca="1" si="1"/>
        <v>8.4146013097980852</v>
      </c>
    </row>
    <row r="64" spans="1:3" x14ac:dyDescent="0.2">
      <c r="A64">
        <v>56</v>
      </c>
      <c r="B64">
        <f t="shared" ca="1" si="0"/>
        <v>0.48130652664974838</v>
      </c>
      <c r="C64">
        <f t="shared" ca="1" si="1"/>
        <v>9.9062505018866993</v>
      </c>
    </row>
    <row r="65" spans="1:3" x14ac:dyDescent="0.2">
      <c r="A65">
        <v>57</v>
      </c>
      <c r="B65">
        <f t="shared" ca="1" si="0"/>
        <v>0.70829493018065592</v>
      </c>
      <c r="C65">
        <f t="shared" ca="1" si="1"/>
        <v>11.096820792219663</v>
      </c>
    </row>
    <row r="66" spans="1:3" x14ac:dyDescent="0.2">
      <c r="A66">
        <v>58</v>
      </c>
      <c r="B66">
        <f t="shared" ca="1" si="0"/>
        <v>0.33735832648110742</v>
      </c>
      <c r="C66">
        <f t="shared" ca="1" si="1"/>
        <v>9.1606329250766727</v>
      </c>
    </row>
    <row r="67" spans="1:3" x14ac:dyDescent="0.2">
      <c r="A67">
        <v>59</v>
      </c>
      <c r="B67">
        <f t="shared" ca="1" si="0"/>
        <v>0.72350420973396701</v>
      </c>
      <c r="C67">
        <f t="shared" ca="1" si="1"/>
        <v>11.186566577842251</v>
      </c>
    </row>
    <row r="68" spans="1:3" x14ac:dyDescent="0.2">
      <c r="A68">
        <v>60</v>
      </c>
      <c r="B68">
        <f t="shared" ca="1" si="0"/>
        <v>0.41158103420291425</v>
      </c>
      <c r="C68">
        <f t="shared" ca="1" si="1"/>
        <v>9.5530403114274414</v>
      </c>
    </row>
    <row r="69" spans="1:3" x14ac:dyDescent="0.2">
      <c r="A69">
        <v>61</v>
      </c>
      <c r="B69">
        <f t="shared" ca="1" si="0"/>
        <v>0.78882420094328165</v>
      </c>
      <c r="C69">
        <f t="shared" ca="1" si="1"/>
        <v>11.604696296215771</v>
      </c>
    </row>
    <row r="70" spans="1:3" x14ac:dyDescent="0.2">
      <c r="A70">
        <v>62</v>
      </c>
      <c r="B70">
        <f t="shared" ca="1" si="0"/>
        <v>0.69701591192101509</v>
      </c>
      <c r="C70">
        <f t="shared" ca="1" si="1"/>
        <v>11.031674234930836</v>
      </c>
    </row>
    <row r="71" spans="1:3" x14ac:dyDescent="0.2">
      <c r="A71">
        <v>63</v>
      </c>
      <c r="B71">
        <f t="shared" ca="1" si="0"/>
        <v>0.8182299155684496</v>
      </c>
      <c r="C71">
        <f t="shared" ca="1" si="1"/>
        <v>11.817280061283508</v>
      </c>
    </row>
    <row r="72" spans="1:3" x14ac:dyDescent="0.2">
      <c r="A72">
        <v>64</v>
      </c>
      <c r="B72">
        <f t="shared" ca="1" si="0"/>
        <v>0.93582832482013889</v>
      </c>
      <c r="C72">
        <f t="shared" ca="1" si="1"/>
        <v>13.041334586397628</v>
      </c>
    </row>
    <row r="73" spans="1:3" x14ac:dyDescent="0.2">
      <c r="A73">
        <v>65</v>
      </c>
      <c r="B73">
        <f t="shared" ca="1" si="0"/>
        <v>0.8986114844397467</v>
      </c>
      <c r="C73">
        <f t="shared" ca="1" si="1"/>
        <v>12.547358962817166</v>
      </c>
    </row>
    <row r="74" spans="1:3" x14ac:dyDescent="0.2">
      <c r="A74">
        <v>66</v>
      </c>
      <c r="B74">
        <f t="shared" ref="B74:B108" ca="1" si="2">RAND()</f>
        <v>0.90007212620874266</v>
      </c>
      <c r="C74">
        <f t="shared" ref="C74:C108" ca="1" si="3">_xlfn.NORM.INV(B74,10,2)</f>
        <v>12.563925306556945</v>
      </c>
    </row>
    <row r="75" spans="1:3" x14ac:dyDescent="0.2">
      <c r="A75">
        <v>67</v>
      </c>
      <c r="B75">
        <f t="shared" ca="1" si="2"/>
        <v>0.30939592691637618</v>
      </c>
      <c r="C75">
        <f t="shared" ca="1" si="3"/>
        <v>9.0048733355931585</v>
      </c>
    </row>
    <row r="76" spans="1:3" x14ac:dyDescent="0.2">
      <c r="A76">
        <v>68</v>
      </c>
      <c r="B76">
        <f t="shared" ca="1" si="2"/>
        <v>0.93492005537896117</v>
      </c>
      <c r="C76">
        <f t="shared" ca="1" si="3"/>
        <v>13.026943361809483</v>
      </c>
    </row>
    <row r="77" spans="1:3" x14ac:dyDescent="0.2">
      <c r="A77">
        <v>69</v>
      </c>
      <c r="B77">
        <f t="shared" ca="1" si="2"/>
        <v>0.3448521087731069</v>
      </c>
      <c r="C77">
        <f t="shared" ca="1" si="3"/>
        <v>9.2014870045601622</v>
      </c>
    </row>
    <row r="78" spans="1:3" x14ac:dyDescent="0.2">
      <c r="A78">
        <v>70</v>
      </c>
      <c r="B78">
        <f t="shared" ca="1" si="2"/>
        <v>0.77105679304747932</v>
      </c>
      <c r="C78">
        <f t="shared" ca="1" si="3"/>
        <v>11.484663320850546</v>
      </c>
    </row>
    <row r="79" spans="1:3" x14ac:dyDescent="0.2">
      <c r="A79">
        <v>71</v>
      </c>
      <c r="B79">
        <f t="shared" ca="1" si="2"/>
        <v>0.77012295611076886</v>
      </c>
      <c r="C79">
        <f t="shared" ca="1" si="3"/>
        <v>11.478503678853338</v>
      </c>
    </row>
    <row r="80" spans="1:3" x14ac:dyDescent="0.2">
      <c r="A80">
        <v>72</v>
      </c>
      <c r="B80">
        <f t="shared" ca="1" si="2"/>
        <v>4.2259267115006938E-2</v>
      </c>
      <c r="C80">
        <f t="shared" ca="1" si="3"/>
        <v>6.5499008000362071</v>
      </c>
    </row>
    <row r="81" spans="1:3" x14ac:dyDescent="0.2">
      <c r="A81">
        <v>73</v>
      </c>
      <c r="B81">
        <f t="shared" ca="1" si="2"/>
        <v>0.68147164700390095</v>
      </c>
      <c r="C81">
        <f t="shared" ca="1" si="3"/>
        <v>10.943635988132295</v>
      </c>
    </row>
    <row r="82" spans="1:3" x14ac:dyDescent="0.2">
      <c r="A82">
        <v>74</v>
      </c>
      <c r="B82">
        <f t="shared" ca="1" si="2"/>
        <v>0.41248394235695829</v>
      </c>
      <c r="C82">
        <f t="shared" ca="1" si="3"/>
        <v>9.5576800803025233</v>
      </c>
    </row>
    <row r="83" spans="1:3" x14ac:dyDescent="0.2">
      <c r="A83">
        <v>75</v>
      </c>
      <c r="B83">
        <f t="shared" ca="1" si="2"/>
        <v>0.42988559575199647</v>
      </c>
      <c r="C83">
        <f t="shared" ca="1" si="3"/>
        <v>9.6466691271202727</v>
      </c>
    </row>
    <row r="84" spans="1:3" x14ac:dyDescent="0.2">
      <c r="A84">
        <v>76</v>
      </c>
      <c r="B84">
        <f t="shared" ca="1" si="2"/>
        <v>0.79736505804873714</v>
      </c>
      <c r="C84">
        <f t="shared" ca="1" si="3"/>
        <v>11.664492780028203</v>
      </c>
    </row>
    <row r="85" spans="1:3" x14ac:dyDescent="0.2">
      <c r="A85">
        <v>77</v>
      </c>
      <c r="B85">
        <f t="shared" ca="1" si="2"/>
        <v>0.44676141085837828</v>
      </c>
      <c r="C85">
        <f t="shared" ca="1" si="3"/>
        <v>9.732304130428858</v>
      </c>
    </row>
    <row r="86" spans="1:3" x14ac:dyDescent="0.2">
      <c r="A86">
        <v>78</v>
      </c>
      <c r="B86">
        <f t="shared" ca="1" si="2"/>
        <v>0.50679897787878625</v>
      </c>
      <c r="C86">
        <f t="shared" ca="1" si="3"/>
        <v>10.034086670529723</v>
      </c>
    </row>
    <row r="87" spans="1:3" x14ac:dyDescent="0.2">
      <c r="A87">
        <v>79</v>
      </c>
      <c r="B87">
        <f t="shared" ca="1" si="2"/>
        <v>0.82373393937784867</v>
      </c>
      <c r="C87">
        <f t="shared" ca="1" si="3"/>
        <v>11.859378039514027</v>
      </c>
    </row>
    <row r="88" spans="1:3" x14ac:dyDescent="0.2">
      <c r="A88">
        <v>80</v>
      </c>
      <c r="B88">
        <f t="shared" ca="1" si="2"/>
        <v>0.18501186836521355</v>
      </c>
      <c r="C88">
        <f t="shared" ca="1" si="3"/>
        <v>8.207142195323323</v>
      </c>
    </row>
    <row r="89" spans="1:3" x14ac:dyDescent="0.2">
      <c r="A89">
        <v>81</v>
      </c>
      <c r="B89">
        <f t="shared" ca="1" si="2"/>
        <v>0.24272559934210314</v>
      </c>
      <c r="C89">
        <f t="shared" ca="1" si="3"/>
        <v>8.6048761459070793</v>
      </c>
    </row>
    <row r="90" spans="1:3" x14ac:dyDescent="0.2">
      <c r="A90">
        <v>82</v>
      </c>
      <c r="B90">
        <f t="shared" ca="1" si="2"/>
        <v>0.48155767919947368</v>
      </c>
      <c r="C90">
        <f t="shared" ca="1" si="3"/>
        <v>9.9075109595419022</v>
      </c>
    </row>
    <row r="91" spans="1:3" x14ac:dyDescent="0.2">
      <c r="A91">
        <v>83</v>
      </c>
      <c r="B91">
        <f t="shared" ca="1" si="2"/>
        <v>0.75075714349541445</v>
      </c>
      <c r="C91">
        <f t="shared" ca="1" si="3"/>
        <v>11.353748594897342</v>
      </c>
    </row>
    <row r="92" spans="1:3" x14ac:dyDescent="0.2">
      <c r="A92">
        <v>84</v>
      </c>
      <c r="B92">
        <f t="shared" ca="1" si="2"/>
        <v>0.43869611276662734</v>
      </c>
      <c r="C92">
        <f t="shared" ca="1" si="3"/>
        <v>9.6914482677621443</v>
      </c>
    </row>
    <row r="93" spans="1:3" x14ac:dyDescent="0.2">
      <c r="A93">
        <v>85</v>
      </c>
      <c r="B93">
        <f t="shared" ca="1" si="2"/>
        <v>0.49694670399179963</v>
      </c>
      <c r="C93">
        <f t="shared" ca="1" si="3"/>
        <v>9.9846928943509745</v>
      </c>
    </row>
    <row r="94" spans="1:3" x14ac:dyDescent="0.2">
      <c r="A94">
        <v>86</v>
      </c>
      <c r="B94">
        <f t="shared" ca="1" si="2"/>
        <v>0.66863898050520987</v>
      </c>
      <c r="C94">
        <f t="shared" ca="1" si="3"/>
        <v>10.872316163315675</v>
      </c>
    </row>
    <row r="95" spans="1:3" x14ac:dyDescent="0.2">
      <c r="A95">
        <v>87</v>
      </c>
      <c r="B95">
        <f t="shared" ca="1" si="2"/>
        <v>0.30553276718960565</v>
      </c>
      <c r="C95">
        <f t="shared" ca="1" si="3"/>
        <v>8.9828938690426181</v>
      </c>
    </row>
    <row r="96" spans="1:3" x14ac:dyDescent="0.2">
      <c r="A96">
        <v>88</v>
      </c>
      <c r="B96">
        <f t="shared" ca="1" si="2"/>
        <v>0.89041967439583491</v>
      </c>
      <c r="C96">
        <f t="shared" ca="1" si="3"/>
        <v>12.457526141453366</v>
      </c>
    </row>
    <row r="97" spans="1:3" x14ac:dyDescent="0.2">
      <c r="A97">
        <v>89</v>
      </c>
      <c r="B97">
        <f t="shared" ca="1" si="2"/>
        <v>0.11922185593994039</v>
      </c>
      <c r="C97">
        <f t="shared" ca="1" si="3"/>
        <v>7.6422286965152688</v>
      </c>
    </row>
    <row r="98" spans="1:3" x14ac:dyDescent="0.2">
      <c r="A98">
        <v>90</v>
      </c>
      <c r="B98">
        <f t="shared" ca="1" si="2"/>
        <v>0.7653346692935401</v>
      </c>
      <c r="C98">
        <f t="shared" ca="1" si="3"/>
        <v>11.447137079817381</v>
      </c>
    </row>
    <row r="99" spans="1:3" x14ac:dyDescent="0.2">
      <c r="A99">
        <v>91</v>
      </c>
      <c r="B99">
        <f t="shared" ca="1" si="2"/>
        <v>0.9492653692097881</v>
      </c>
      <c r="C99">
        <f t="shared" ca="1" si="3"/>
        <v>13.275544028717352</v>
      </c>
    </row>
    <row r="100" spans="1:3" x14ac:dyDescent="0.2">
      <c r="A100">
        <v>92</v>
      </c>
      <c r="B100">
        <f t="shared" ca="1" si="2"/>
        <v>0.43298782127594349</v>
      </c>
      <c r="C100">
        <f t="shared" ca="1" si="3"/>
        <v>9.6624551340806306</v>
      </c>
    </row>
    <row r="101" spans="1:3" x14ac:dyDescent="0.2">
      <c r="A101">
        <v>93</v>
      </c>
      <c r="B101">
        <f t="shared" ca="1" si="2"/>
        <v>0.81701527886458003</v>
      </c>
      <c r="C101">
        <f t="shared" ca="1" si="3"/>
        <v>11.808097914200969</v>
      </c>
    </row>
    <row r="102" spans="1:3" x14ac:dyDescent="0.2">
      <c r="A102">
        <v>94</v>
      </c>
      <c r="B102">
        <f t="shared" ca="1" si="2"/>
        <v>0.377492228773191</v>
      </c>
      <c r="C102">
        <f t="shared" ca="1" si="3"/>
        <v>9.3758524528453666</v>
      </c>
    </row>
    <row r="103" spans="1:3" x14ac:dyDescent="0.2">
      <c r="A103">
        <v>95</v>
      </c>
      <c r="B103">
        <f t="shared" ca="1" si="2"/>
        <v>2.6430932041317745E-2</v>
      </c>
      <c r="C103">
        <f t="shared" ca="1" si="3"/>
        <v>6.1279046809235211</v>
      </c>
    </row>
    <row r="104" spans="1:3" x14ac:dyDescent="0.2">
      <c r="A104">
        <v>96</v>
      </c>
      <c r="B104">
        <f t="shared" ca="1" si="2"/>
        <v>0.71043830802860319</v>
      </c>
      <c r="C104">
        <f t="shared" ca="1" si="3"/>
        <v>11.109331275540143</v>
      </c>
    </row>
    <row r="105" spans="1:3" x14ac:dyDescent="0.2">
      <c r="A105">
        <v>97</v>
      </c>
      <c r="B105">
        <f t="shared" ca="1" si="2"/>
        <v>0.24904651843818715</v>
      </c>
      <c r="C105">
        <f t="shared" ca="1" si="3"/>
        <v>8.6450134543609884</v>
      </c>
    </row>
    <row r="106" spans="1:3" x14ac:dyDescent="0.2">
      <c r="A106">
        <v>98</v>
      </c>
      <c r="B106">
        <f t="shared" ca="1" si="2"/>
        <v>0.92993519109545508</v>
      </c>
      <c r="C106">
        <f t="shared" ca="1" si="3"/>
        <v>12.950617033028147</v>
      </c>
    </row>
    <row r="107" spans="1:3" x14ac:dyDescent="0.2">
      <c r="A107">
        <v>99</v>
      </c>
      <c r="B107">
        <f t="shared" ca="1" si="2"/>
        <v>0.27624892570499238</v>
      </c>
      <c r="C107">
        <f t="shared" ca="1" si="3"/>
        <v>8.8119573541069105</v>
      </c>
    </row>
    <row r="108" spans="1:3" x14ac:dyDescent="0.2">
      <c r="A108">
        <v>100</v>
      </c>
      <c r="B108">
        <f t="shared" ca="1" si="2"/>
        <v>0.61752157958996523</v>
      </c>
      <c r="C108">
        <f t="shared" ca="1" si="3"/>
        <v>10.597955976092935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86"/>
  <sheetViews>
    <sheetView tabSelected="1" topLeftCell="A7" workbookViewId="0">
      <selection activeCell="E77" sqref="E77"/>
    </sheetView>
  </sheetViews>
  <sheetFormatPr defaultRowHeight="12.75" x14ac:dyDescent="0.2"/>
  <cols>
    <col min="1" max="1" width="95.140625" customWidth="1"/>
    <col min="4" max="4" width="20.85546875" bestFit="1" customWidth="1"/>
    <col min="5" max="5" width="13.85546875" bestFit="1" customWidth="1"/>
    <col min="6" max="6" width="12.42578125" bestFit="1" customWidth="1"/>
    <col min="7" max="7" width="28.28515625" bestFit="1" customWidth="1"/>
    <col min="8" max="8" width="20.7109375" bestFit="1" customWidth="1"/>
    <col min="9" max="9" width="19.7109375" bestFit="1" customWidth="1"/>
    <col min="10" max="11" width="9.7109375" bestFit="1" customWidth="1"/>
    <col min="14" max="14" width="9.7109375" bestFit="1" customWidth="1"/>
    <col min="16" max="16" width="10.7109375" bestFit="1" customWidth="1"/>
    <col min="17" max="18" width="9.7109375" bestFit="1" customWidth="1"/>
  </cols>
  <sheetData>
    <row r="5" spans="1:10" ht="13.5" thickBot="1" x14ac:dyDescent="0.25">
      <c r="D5" s="10" t="s">
        <v>34</v>
      </c>
    </row>
    <row r="6" spans="1:10" x14ac:dyDescent="0.2">
      <c r="D6" s="15" t="s">
        <v>33</v>
      </c>
      <c r="E6" s="16" t="s">
        <v>25</v>
      </c>
      <c r="F6" s="17"/>
      <c r="G6" s="18" t="s">
        <v>28</v>
      </c>
    </row>
    <row r="7" spans="1:10" x14ac:dyDescent="0.2">
      <c r="A7" s="9" t="s">
        <v>13</v>
      </c>
      <c r="D7" s="19">
        <v>0.12</v>
      </c>
      <c r="E7" s="20" t="s">
        <v>26</v>
      </c>
      <c r="F7" s="20">
        <v>12</v>
      </c>
      <c r="G7" s="21">
        <f>EFFECT($D$7,F7)</f>
        <v>0.12682503013196977</v>
      </c>
    </row>
    <row r="8" spans="1:10" x14ac:dyDescent="0.2">
      <c r="A8" s="9" t="s">
        <v>14</v>
      </c>
      <c r="D8" s="22"/>
      <c r="E8" s="20" t="s">
        <v>27</v>
      </c>
      <c r="F8" s="20">
        <v>4</v>
      </c>
      <c r="G8" s="21">
        <f t="shared" ref="G8:G10" si="0">EFFECT($D$7,F8)</f>
        <v>0.12550880999999992</v>
      </c>
    </row>
    <row r="9" spans="1:10" ht="22.5" x14ac:dyDescent="0.2">
      <c r="A9" s="9" t="s">
        <v>15</v>
      </c>
      <c r="D9" s="22"/>
      <c r="E9" s="23" t="s">
        <v>29</v>
      </c>
      <c r="F9" s="23">
        <v>52</v>
      </c>
      <c r="G9" s="21">
        <f t="shared" si="0"/>
        <v>0.12734098716690734</v>
      </c>
    </row>
    <row r="10" spans="1:10" ht="23.25" thickBot="1" x14ac:dyDescent="0.25">
      <c r="A10" s="9" t="s">
        <v>16</v>
      </c>
      <c r="D10" s="24"/>
      <c r="E10" s="25" t="s">
        <v>30</v>
      </c>
      <c r="F10" s="25">
        <v>365</v>
      </c>
      <c r="G10" s="21">
        <f t="shared" si="0"/>
        <v>0.12747461563839413</v>
      </c>
    </row>
    <row r="11" spans="1:10" x14ac:dyDescent="0.2">
      <c r="A11" s="9" t="s">
        <v>17</v>
      </c>
    </row>
    <row r="12" spans="1:10" ht="22.5" x14ac:dyDescent="0.2">
      <c r="A12" s="9" t="s">
        <v>18</v>
      </c>
    </row>
    <row r="13" spans="1:10" ht="22.5" x14ac:dyDescent="0.2">
      <c r="A13" s="9" t="s">
        <v>19</v>
      </c>
      <c r="I13" s="10"/>
      <c r="J13" s="10"/>
    </row>
    <row r="14" spans="1:10" ht="13.5" thickBot="1" x14ac:dyDescent="0.25">
      <c r="A14" s="9" t="s">
        <v>20</v>
      </c>
      <c r="D14" s="10" t="s">
        <v>32</v>
      </c>
    </row>
    <row r="15" spans="1:10" ht="22.5" x14ac:dyDescent="0.2">
      <c r="A15" s="9" t="s">
        <v>21</v>
      </c>
      <c r="D15" s="26" t="s">
        <v>31</v>
      </c>
      <c r="E15" s="17"/>
      <c r="F15" s="17"/>
      <c r="G15" s="27"/>
    </row>
    <row r="16" spans="1:10" x14ac:dyDescent="0.2">
      <c r="A16" s="9" t="s">
        <v>22</v>
      </c>
      <c r="D16" s="22">
        <v>0</v>
      </c>
      <c r="E16" s="28">
        <v>-45000</v>
      </c>
      <c r="F16" s="23"/>
      <c r="G16" s="29" t="s">
        <v>32</v>
      </c>
    </row>
    <row r="17" spans="1:11" ht="22.5" x14ac:dyDescent="0.2">
      <c r="A17" s="9" t="s">
        <v>23</v>
      </c>
      <c r="D17" s="22">
        <v>1</v>
      </c>
      <c r="E17" s="30">
        <v>9000</v>
      </c>
      <c r="F17" s="23"/>
      <c r="G17" s="31">
        <f>RATE(10,E17,E16)</f>
        <v>0.15098414477112562</v>
      </c>
      <c r="I17" s="12"/>
      <c r="J17" s="12"/>
      <c r="K17" s="12"/>
    </row>
    <row r="18" spans="1:11" ht="22.5" x14ac:dyDescent="0.2">
      <c r="A18" s="9" t="s">
        <v>24</v>
      </c>
      <c r="D18" s="22">
        <v>2</v>
      </c>
      <c r="E18" s="30">
        <v>9000</v>
      </c>
      <c r="F18" s="23"/>
      <c r="G18" s="32"/>
      <c r="I18" s="12"/>
      <c r="J18" s="12"/>
      <c r="K18" s="12"/>
    </row>
    <row r="19" spans="1:11" x14ac:dyDescent="0.2">
      <c r="D19" s="22">
        <v>3</v>
      </c>
      <c r="E19" s="30">
        <v>9000</v>
      </c>
      <c r="F19" s="23"/>
      <c r="G19" s="32"/>
      <c r="I19" s="12"/>
      <c r="J19" s="12"/>
      <c r="K19" s="12"/>
    </row>
    <row r="20" spans="1:11" x14ac:dyDescent="0.2">
      <c r="D20" s="22">
        <v>4</v>
      </c>
      <c r="E20" s="30">
        <v>9000</v>
      </c>
      <c r="F20" s="23"/>
      <c r="G20" s="32"/>
      <c r="I20" s="12"/>
      <c r="J20" s="12"/>
      <c r="K20" s="12"/>
    </row>
    <row r="21" spans="1:11" x14ac:dyDescent="0.2">
      <c r="D21" s="22">
        <v>5</v>
      </c>
      <c r="E21" s="30">
        <v>9000</v>
      </c>
      <c r="F21" s="23"/>
      <c r="G21" s="32"/>
      <c r="I21" s="12"/>
      <c r="J21" s="12"/>
      <c r="K21" s="12"/>
    </row>
    <row r="22" spans="1:11" x14ac:dyDescent="0.2">
      <c r="D22" s="22">
        <v>6</v>
      </c>
      <c r="E22" s="30">
        <v>9000</v>
      </c>
      <c r="F22" s="23"/>
      <c r="G22" s="32"/>
      <c r="I22" s="12"/>
      <c r="J22" s="12"/>
      <c r="K22" s="12"/>
    </row>
    <row r="23" spans="1:11" x14ac:dyDescent="0.2">
      <c r="D23" s="22">
        <v>7</v>
      </c>
      <c r="E23" s="30">
        <v>9000</v>
      </c>
      <c r="F23" s="23"/>
      <c r="G23" s="32"/>
      <c r="I23" s="12"/>
      <c r="J23" s="12"/>
      <c r="K23" s="12"/>
    </row>
    <row r="24" spans="1:11" x14ac:dyDescent="0.2">
      <c r="D24" s="22">
        <v>8</v>
      </c>
      <c r="E24" s="30">
        <v>9000</v>
      </c>
      <c r="F24" s="23"/>
      <c r="G24" s="32"/>
      <c r="I24" s="12"/>
      <c r="J24" s="12"/>
      <c r="K24" s="12"/>
    </row>
    <row r="25" spans="1:11" x14ac:dyDescent="0.2">
      <c r="D25" s="22">
        <v>9</v>
      </c>
      <c r="E25" s="30">
        <v>9000</v>
      </c>
      <c r="F25" s="23"/>
      <c r="G25" s="32"/>
      <c r="I25" s="12"/>
      <c r="J25" s="12"/>
      <c r="K25" s="12"/>
    </row>
    <row r="26" spans="1:11" ht="13.5" thickBot="1" x14ac:dyDescent="0.25">
      <c r="D26" s="24">
        <v>10</v>
      </c>
      <c r="E26" s="33">
        <v>9000</v>
      </c>
      <c r="F26" s="25"/>
      <c r="G26" s="34"/>
      <c r="I26" s="12"/>
      <c r="J26" s="12"/>
      <c r="K26" s="12"/>
    </row>
    <row r="27" spans="1:11" x14ac:dyDescent="0.2">
      <c r="E27" s="11"/>
      <c r="I27" s="12"/>
      <c r="J27" s="12"/>
      <c r="K27" s="12"/>
    </row>
    <row r="28" spans="1:11" x14ac:dyDescent="0.2">
      <c r="E28" s="11"/>
      <c r="I28" s="12"/>
      <c r="J28" s="12"/>
      <c r="K28" s="12"/>
    </row>
    <row r="29" spans="1:11" x14ac:dyDescent="0.2">
      <c r="F29" s="14"/>
      <c r="I29" s="12"/>
      <c r="J29" s="12"/>
      <c r="K29" s="12"/>
    </row>
    <row r="30" spans="1:11" ht="13.5" thickBot="1" x14ac:dyDescent="0.25">
      <c r="D30" s="10" t="s">
        <v>35</v>
      </c>
      <c r="F30" s="14"/>
      <c r="I30" s="12"/>
      <c r="J30" s="12"/>
      <c r="K30" s="12"/>
    </row>
    <row r="31" spans="1:11" x14ac:dyDescent="0.2">
      <c r="D31" s="26" t="s">
        <v>39</v>
      </c>
      <c r="E31" s="35">
        <f>PV(G17,D26,E18)</f>
        <v>-45000</v>
      </c>
      <c r="F31" s="36" t="s">
        <v>50</v>
      </c>
      <c r="G31" s="27"/>
      <c r="I31" s="12"/>
      <c r="J31" s="12"/>
      <c r="K31" s="12"/>
    </row>
    <row r="32" spans="1:11" ht="13.5" thickBot="1" x14ac:dyDescent="0.25">
      <c r="D32" s="24" t="s">
        <v>40</v>
      </c>
      <c r="E32" s="37">
        <f>E26*(1+G17)^(-10)</f>
        <v>2205.7134852993477</v>
      </c>
      <c r="F32" s="38"/>
      <c r="G32" s="34"/>
      <c r="I32" s="12"/>
      <c r="J32" s="12"/>
      <c r="K32" s="12"/>
    </row>
    <row r="33" spans="4:11" x14ac:dyDescent="0.2">
      <c r="F33" s="14"/>
      <c r="I33" s="12"/>
      <c r="J33" s="12"/>
      <c r="K33" s="12"/>
    </row>
    <row r="34" spans="4:11" x14ac:dyDescent="0.2">
      <c r="F34" s="14"/>
      <c r="I34" s="12"/>
      <c r="J34" s="12"/>
      <c r="K34" s="12"/>
    </row>
    <row r="35" spans="4:11" ht="13.5" thickBot="1" x14ac:dyDescent="0.25">
      <c r="D35" s="10" t="s">
        <v>36</v>
      </c>
      <c r="F35" s="14"/>
    </row>
    <row r="36" spans="4:11" x14ac:dyDescent="0.2">
      <c r="D36" s="26" t="s">
        <v>39</v>
      </c>
      <c r="E36" s="35">
        <f>FV(G17,D26,E17)</f>
        <v>-183614.05626761881</v>
      </c>
      <c r="F36" s="36" t="s">
        <v>51</v>
      </c>
      <c r="G36" s="27"/>
    </row>
    <row r="37" spans="4:11" ht="13.5" thickBot="1" x14ac:dyDescent="0.25">
      <c r="D37" s="24" t="s">
        <v>40</v>
      </c>
      <c r="E37" s="37">
        <f>E18*(1+G17)^10</f>
        <v>36722.811253523767</v>
      </c>
      <c r="F37" s="38"/>
      <c r="G37" s="34"/>
    </row>
    <row r="38" spans="4:11" x14ac:dyDescent="0.2">
      <c r="F38" s="14"/>
    </row>
    <row r="39" spans="4:11" x14ac:dyDescent="0.2">
      <c r="F39" s="14"/>
    </row>
    <row r="40" spans="4:11" ht="13.5" thickBot="1" x14ac:dyDescent="0.25">
      <c r="D40" s="10" t="s">
        <v>37</v>
      </c>
      <c r="E40" s="13">
        <v>180000</v>
      </c>
      <c r="F40" s="14" t="s">
        <v>57</v>
      </c>
    </row>
    <row r="41" spans="4:11" ht="13.5" thickBot="1" x14ac:dyDescent="0.25">
      <c r="D41" s="39" t="s">
        <v>38</v>
      </c>
      <c r="E41" s="40">
        <f>PMT(G17,D26,,E40)</f>
        <v>-8822.8539411973798</v>
      </c>
      <c r="F41" s="41" t="s">
        <v>52</v>
      </c>
      <c r="G41" s="42"/>
    </row>
    <row r="42" spans="4:11" x14ac:dyDescent="0.2">
      <c r="F42" s="14"/>
    </row>
    <row r="43" spans="4:11" x14ac:dyDescent="0.2">
      <c r="F43" s="14"/>
    </row>
    <row r="44" spans="4:11" ht="13.5" thickBot="1" x14ac:dyDescent="0.25">
      <c r="D44" s="10" t="s">
        <v>41</v>
      </c>
      <c r="F44" s="14"/>
    </row>
    <row r="45" spans="4:11" ht="13.5" thickBot="1" x14ac:dyDescent="0.25">
      <c r="D45" s="39" t="s">
        <v>38</v>
      </c>
      <c r="E45" s="40">
        <f>PMT(G17,D26,E16)</f>
        <v>8999.9999999999982</v>
      </c>
      <c r="F45" s="41" t="s">
        <v>52</v>
      </c>
      <c r="G45" s="42"/>
    </row>
    <row r="46" spans="4:11" x14ac:dyDescent="0.2">
      <c r="E46" s="11"/>
    </row>
    <row r="47" spans="4:11" x14ac:dyDescent="0.2">
      <c r="E47" s="11"/>
    </row>
    <row r="48" spans="4:11" x14ac:dyDescent="0.2">
      <c r="E48" s="11"/>
    </row>
    <row r="49" spans="4:16" x14ac:dyDescent="0.2">
      <c r="E49" s="11"/>
    </row>
    <row r="50" spans="4:16" x14ac:dyDescent="0.2">
      <c r="E50" s="11"/>
    </row>
    <row r="51" spans="4:16" x14ac:dyDescent="0.2">
      <c r="E51" s="11"/>
    </row>
    <row r="53" spans="4:16" ht="13.5" thickBot="1" x14ac:dyDescent="0.25">
      <c r="D53" s="10" t="s">
        <v>46</v>
      </c>
    </row>
    <row r="54" spans="4:16" x14ac:dyDescent="0.2">
      <c r="D54" s="15" t="s">
        <v>59</v>
      </c>
      <c r="E54" s="46">
        <v>0.1</v>
      </c>
      <c r="F54" s="17"/>
      <c r="G54" s="16" t="s">
        <v>47</v>
      </c>
      <c r="H54" s="16" t="s">
        <v>48</v>
      </c>
      <c r="I54" s="18" t="s">
        <v>49</v>
      </c>
    </row>
    <row r="55" spans="4:16" x14ac:dyDescent="0.2">
      <c r="D55" s="22" t="s">
        <v>31</v>
      </c>
      <c r="E55" s="23"/>
      <c r="F55" s="23"/>
      <c r="G55" s="43" t="s">
        <v>53</v>
      </c>
      <c r="H55" s="23" t="s">
        <v>54</v>
      </c>
      <c r="I55" s="32" t="s">
        <v>55</v>
      </c>
      <c r="P55" s="12"/>
    </row>
    <row r="56" spans="4:16" x14ac:dyDescent="0.2">
      <c r="D56" s="22">
        <v>0</v>
      </c>
      <c r="E56" s="44">
        <v>-45000</v>
      </c>
      <c r="F56" s="23"/>
      <c r="G56" s="23"/>
      <c r="H56" s="23"/>
      <c r="I56" s="32"/>
    </row>
    <row r="57" spans="4:16" x14ac:dyDescent="0.2">
      <c r="D57" s="22">
        <v>1</v>
      </c>
      <c r="E57" s="43">
        <f>PMT($E$54,$D$66,$E$56)</f>
        <v>7323.5427697130235</v>
      </c>
      <c r="F57" s="23"/>
      <c r="G57" s="43">
        <f>IPMT($E$54,D57,$D$66,$E$56)</f>
        <v>4500.0000000000009</v>
      </c>
      <c r="H57" s="43">
        <f>PPMT($E$54,D57,$D$66,$E$56)</f>
        <v>2823.5427697130231</v>
      </c>
      <c r="I57" s="45">
        <f>G57+H57</f>
        <v>7323.5427697130235</v>
      </c>
    </row>
    <row r="58" spans="4:16" x14ac:dyDescent="0.2">
      <c r="D58" s="22">
        <v>2</v>
      </c>
      <c r="E58" s="43">
        <f t="shared" ref="E58:E66" si="1">PMT($E$54,$D$66,$E$56)</f>
        <v>7323.5427697130235</v>
      </c>
      <c r="F58" s="23"/>
      <c r="G58" s="43">
        <f t="shared" ref="G58:G66" si="2">IPMT($E$54,D58,$D$66,$E$56)</f>
        <v>4217.6457230286978</v>
      </c>
      <c r="H58" s="43">
        <f t="shared" ref="H58:H66" si="3">PPMT($E$54,D58,$D$66,$E$56)</f>
        <v>3105.8970466843252</v>
      </c>
      <c r="I58" s="45">
        <f t="shared" ref="I58:I66" si="4">G58+H58</f>
        <v>7323.5427697130235</v>
      </c>
    </row>
    <row r="59" spans="4:16" x14ac:dyDescent="0.2">
      <c r="D59" s="22">
        <v>3</v>
      </c>
      <c r="E59" s="43">
        <f t="shared" si="1"/>
        <v>7323.5427697130235</v>
      </c>
      <c r="F59" s="23"/>
      <c r="G59" s="43">
        <f t="shared" si="2"/>
        <v>3907.0560183602656</v>
      </c>
      <c r="H59" s="43">
        <f t="shared" si="3"/>
        <v>3416.4867513527579</v>
      </c>
      <c r="I59" s="45">
        <f t="shared" si="4"/>
        <v>7323.5427697130235</v>
      </c>
    </row>
    <row r="60" spans="4:16" x14ac:dyDescent="0.2">
      <c r="D60" s="22">
        <v>4</v>
      </c>
      <c r="E60" s="43">
        <f t="shared" si="1"/>
        <v>7323.5427697130235</v>
      </c>
      <c r="F60" s="23"/>
      <c r="G60" s="43">
        <f t="shared" si="2"/>
        <v>3565.4073432249897</v>
      </c>
      <c r="H60" s="43">
        <f t="shared" si="3"/>
        <v>3758.1354264880338</v>
      </c>
      <c r="I60" s="45">
        <f t="shared" si="4"/>
        <v>7323.5427697130235</v>
      </c>
    </row>
    <row r="61" spans="4:16" x14ac:dyDescent="0.2">
      <c r="D61" s="22">
        <v>5</v>
      </c>
      <c r="E61" s="43">
        <f t="shared" si="1"/>
        <v>7323.5427697130235</v>
      </c>
      <c r="F61" s="23"/>
      <c r="G61" s="43">
        <f t="shared" si="2"/>
        <v>3189.5938005761864</v>
      </c>
      <c r="H61" s="43">
        <f t="shared" si="3"/>
        <v>4133.9489691368362</v>
      </c>
      <c r="I61" s="45">
        <f t="shared" si="4"/>
        <v>7323.5427697130226</v>
      </c>
    </row>
    <row r="62" spans="4:16" x14ac:dyDescent="0.2">
      <c r="D62" s="22">
        <v>6</v>
      </c>
      <c r="E62" s="43">
        <f t="shared" si="1"/>
        <v>7323.5427697130235</v>
      </c>
      <c r="F62" s="23"/>
      <c r="G62" s="43">
        <f t="shared" si="2"/>
        <v>2776.1989036625032</v>
      </c>
      <c r="H62" s="43">
        <f t="shared" si="3"/>
        <v>4547.3438660505199</v>
      </c>
      <c r="I62" s="45">
        <f t="shared" si="4"/>
        <v>7323.5427697130235</v>
      </c>
    </row>
    <row r="63" spans="4:16" x14ac:dyDescent="0.2">
      <c r="D63" s="22">
        <v>7</v>
      </c>
      <c r="E63" s="43">
        <f t="shared" si="1"/>
        <v>7323.5427697130235</v>
      </c>
      <c r="F63" s="23"/>
      <c r="G63" s="43">
        <f t="shared" si="2"/>
        <v>2321.4645170574508</v>
      </c>
      <c r="H63" s="43">
        <f t="shared" si="3"/>
        <v>5002.0782526555731</v>
      </c>
      <c r="I63" s="45">
        <f t="shared" si="4"/>
        <v>7323.5427697130235</v>
      </c>
    </row>
    <row r="64" spans="4:16" x14ac:dyDescent="0.2">
      <c r="D64" s="22">
        <v>8</v>
      </c>
      <c r="E64" s="43">
        <f t="shared" si="1"/>
        <v>7323.5427697130235</v>
      </c>
      <c r="F64" s="23"/>
      <c r="G64" s="43">
        <f t="shared" si="2"/>
        <v>1821.2566917918937</v>
      </c>
      <c r="H64" s="43">
        <f t="shared" si="3"/>
        <v>5502.2860779211296</v>
      </c>
      <c r="I64" s="45">
        <f t="shared" si="4"/>
        <v>7323.5427697130235</v>
      </c>
    </row>
    <row r="65" spans="4:9" x14ac:dyDescent="0.2">
      <c r="D65" s="22">
        <v>9</v>
      </c>
      <c r="E65" s="43">
        <f t="shared" si="1"/>
        <v>7323.5427697130235</v>
      </c>
      <c r="F65" s="23"/>
      <c r="G65" s="43">
        <f t="shared" si="2"/>
        <v>1271.0280839997808</v>
      </c>
      <c r="H65" s="43">
        <f t="shared" si="3"/>
        <v>6052.5146857132422</v>
      </c>
      <c r="I65" s="45">
        <f t="shared" si="4"/>
        <v>7323.5427697130235</v>
      </c>
    </row>
    <row r="66" spans="4:9" x14ac:dyDescent="0.2">
      <c r="D66" s="22">
        <v>10</v>
      </c>
      <c r="E66" s="43">
        <f t="shared" si="1"/>
        <v>7323.5427697130235</v>
      </c>
      <c r="F66" s="23"/>
      <c r="G66" s="43">
        <f t="shared" si="2"/>
        <v>665.77661542845658</v>
      </c>
      <c r="H66" s="43">
        <f t="shared" si="3"/>
        <v>6657.7661542845663</v>
      </c>
      <c r="I66" s="45">
        <f t="shared" si="4"/>
        <v>7323.5427697130226</v>
      </c>
    </row>
    <row r="67" spans="4:9" ht="13.5" thickBot="1" x14ac:dyDescent="0.25">
      <c r="D67" s="24"/>
      <c r="E67" s="25"/>
      <c r="F67" s="25"/>
      <c r="G67" s="25"/>
      <c r="H67" s="25"/>
      <c r="I67" s="34"/>
    </row>
    <row r="74" spans="4:9" ht="13.5" thickBot="1" x14ac:dyDescent="0.25">
      <c r="D74" s="10" t="s">
        <v>58</v>
      </c>
    </row>
    <row r="75" spans="4:9" x14ac:dyDescent="0.2">
      <c r="D75" s="26" t="s">
        <v>31</v>
      </c>
      <c r="E75" s="17"/>
      <c r="F75" s="27"/>
    </row>
    <row r="76" spans="4:9" x14ac:dyDescent="0.2">
      <c r="D76" s="22">
        <v>0</v>
      </c>
      <c r="E76" s="30">
        <f>NPV(10%,E77:E86)</f>
        <v>50390.866255842862</v>
      </c>
      <c r="F76" s="32" t="s">
        <v>56</v>
      </c>
    </row>
    <row r="77" spans="4:9" x14ac:dyDescent="0.2">
      <c r="D77" s="22">
        <v>1</v>
      </c>
      <c r="E77" s="30">
        <v>9000</v>
      </c>
      <c r="F77" s="32"/>
    </row>
    <row r="78" spans="4:9" x14ac:dyDescent="0.2">
      <c r="D78" s="22">
        <v>2</v>
      </c>
      <c r="E78" s="30">
        <v>9000</v>
      </c>
      <c r="F78" s="32"/>
    </row>
    <row r="79" spans="4:9" x14ac:dyDescent="0.2">
      <c r="D79" s="22">
        <v>3</v>
      </c>
      <c r="E79" s="30">
        <v>9000</v>
      </c>
      <c r="F79" s="32"/>
    </row>
    <row r="80" spans="4:9" x14ac:dyDescent="0.2">
      <c r="D80" s="22">
        <v>4</v>
      </c>
      <c r="E80" s="30">
        <v>7000</v>
      </c>
      <c r="F80" s="32"/>
    </row>
    <row r="81" spans="4:6" x14ac:dyDescent="0.2">
      <c r="D81" s="22">
        <v>5</v>
      </c>
      <c r="E81" s="30">
        <v>12000</v>
      </c>
      <c r="F81" s="32"/>
    </row>
    <row r="82" spans="4:6" x14ac:dyDescent="0.2">
      <c r="D82" s="22">
        <v>6</v>
      </c>
      <c r="E82" s="30">
        <v>6000</v>
      </c>
      <c r="F82" s="32"/>
    </row>
    <row r="83" spans="4:6" x14ac:dyDescent="0.2">
      <c r="D83" s="22">
        <v>7</v>
      </c>
      <c r="E83" s="30">
        <v>17000</v>
      </c>
      <c r="F83" s="32"/>
    </row>
    <row r="84" spans="4:6" x14ac:dyDescent="0.2">
      <c r="D84" s="22">
        <v>8</v>
      </c>
      <c r="E84" s="30">
        <v>1000</v>
      </c>
      <c r="F84" s="32"/>
    </row>
    <row r="85" spans="4:6" x14ac:dyDescent="0.2">
      <c r="D85" s="22">
        <v>9</v>
      </c>
      <c r="E85" s="30">
        <v>3000</v>
      </c>
      <c r="F85" s="32"/>
    </row>
    <row r="86" spans="4:6" ht="13.5" thickBot="1" x14ac:dyDescent="0.25">
      <c r="D86" s="24">
        <v>10</v>
      </c>
      <c r="E86" s="33">
        <v>5000</v>
      </c>
      <c r="F86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Goal Seek</vt:lpstr>
      <vt:lpstr>One-Way Data Table</vt:lpstr>
      <vt:lpstr>Two-Way Data Table</vt:lpstr>
      <vt:lpstr>Statistical Distributions</vt:lpstr>
      <vt:lpstr>Engineering Economy</vt:lpstr>
    </vt:vector>
  </TitlesOfParts>
  <Company>U.S.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Kim B. Golden (804) 765-4925</dc:creator>
  <cp:lastModifiedBy>Emre Uzun</cp:lastModifiedBy>
  <dcterms:created xsi:type="dcterms:W3CDTF">2009-09-18T16:44:14Z</dcterms:created>
  <dcterms:modified xsi:type="dcterms:W3CDTF">2017-04-05T07:22:18Z</dcterms:modified>
</cp:coreProperties>
</file>