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Milad_Parinaz\Case 1\Excel\"/>
    </mc:Choice>
  </mc:AlternateContent>
  <xr:revisionPtr revIDLastSave="0" documentId="13_ncr:1_{B18BA59D-07FE-487F-91B7-D15B1C9300C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eekly avg" sheetId="8" r:id="rId1"/>
  </sheets>
  <definedNames>
    <definedName name="solver_adj" localSheetId="0" hidden="1">'Weekly avg'!$D$68:$E$68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'Weekly avg'!$D$68:$E$68</definedName>
    <definedName name="solver_lhs2" localSheetId="0" hidden="1">'Weekly avg'!$D$68:$E$68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2</definedName>
    <definedName name="solver_nwt" localSheetId="0" hidden="1">1</definedName>
    <definedName name="solver_opt" localSheetId="0" hidden="1">'Weekly avg'!$A$74</definedName>
    <definedName name="solver_pre" localSheetId="0" hidden="1">0.000001</definedName>
    <definedName name="solver_rbv" localSheetId="0" hidden="1">1</definedName>
    <definedName name="solver_rel1" localSheetId="0" hidden="1">1</definedName>
    <definedName name="solver_rel2" localSheetId="0" hidden="1">3</definedName>
    <definedName name="solver_rhs1" localSheetId="0" hidden="1">1</definedName>
    <definedName name="solver_rhs2" localSheetId="0" hidden="1">0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2</definedName>
    <definedName name="solver_val" localSheetId="0" hidden="1">0</definedName>
    <definedName name="solver_ver" localSheetId="0" hidden="1">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H51" i="8" l="1"/>
  <c r="BH50" i="8"/>
  <c r="BH49" i="8"/>
  <c r="BH48" i="8"/>
  <c r="BH47" i="8"/>
  <c r="BH46" i="8"/>
  <c r="BH45" i="8"/>
  <c r="BH44" i="8"/>
  <c r="BH43" i="8"/>
  <c r="BH42" i="8"/>
  <c r="BH41" i="8"/>
  <c r="BH40" i="8"/>
  <c r="BH39" i="8"/>
  <c r="BH38" i="8"/>
  <c r="BH37" i="8"/>
  <c r="BH36" i="8"/>
  <c r="BH35" i="8"/>
  <c r="BH34" i="8"/>
  <c r="BH33" i="8"/>
  <c r="BH32" i="8"/>
  <c r="BH31" i="8"/>
  <c r="BH30" i="8"/>
  <c r="BH29" i="8"/>
  <c r="BH28" i="8"/>
  <c r="BH27" i="8"/>
  <c r="BH26" i="8"/>
  <c r="BH25" i="8"/>
  <c r="BH24" i="8"/>
  <c r="BH23" i="8"/>
  <c r="BH22" i="8"/>
  <c r="BH21" i="8"/>
  <c r="BH20" i="8"/>
  <c r="BH19" i="8"/>
  <c r="BH18" i="8"/>
  <c r="BH17" i="8"/>
  <c r="BH16" i="8"/>
  <c r="BH15" i="8"/>
  <c r="BH14" i="8"/>
  <c r="BH13" i="8"/>
  <c r="BH12" i="8"/>
  <c r="BH8" i="8"/>
  <c r="BH11" i="8"/>
  <c r="BH10" i="8"/>
  <c r="BH9" i="8"/>
  <c r="BH7" i="8"/>
  <c r="BH6" i="8"/>
  <c r="BH5" i="8"/>
  <c r="BH4" i="8"/>
  <c r="G14" i="8" l="1"/>
  <c r="AU14" i="8"/>
  <c r="C11" i="8"/>
  <c r="D11" i="8"/>
  <c r="E14" i="8" s="1"/>
  <c r="E11" i="8"/>
  <c r="F11" i="8"/>
  <c r="G11" i="8"/>
  <c r="H11" i="8"/>
  <c r="I14" i="8" s="1"/>
  <c r="I11" i="8"/>
  <c r="J14" i="8" s="1"/>
  <c r="J11" i="8"/>
  <c r="K14" i="8" s="1"/>
  <c r="K11" i="8"/>
  <c r="L14" i="8" s="1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AQ11" i="8"/>
  <c r="AR11" i="8"/>
  <c r="AS11" i="8"/>
  <c r="AT11" i="8"/>
  <c r="AU11" i="8"/>
  <c r="AU24" i="8" s="1"/>
  <c r="AV11" i="8"/>
  <c r="AW11" i="8"/>
  <c r="B11" i="8"/>
  <c r="C68" i="8" l="1"/>
  <c r="B68" i="8"/>
  <c r="F69" i="8" s="1"/>
  <c r="U14" i="8"/>
  <c r="AP24" i="8"/>
  <c r="AE16" i="8"/>
  <c r="AB24" i="8"/>
  <c r="AB14" i="8"/>
  <c r="O16" i="8"/>
  <c r="L24" i="8"/>
  <c r="T14" i="8"/>
  <c r="T24" i="8" s="1"/>
  <c r="AP14" i="8"/>
  <c r="AW14" i="8"/>
  <c r="Y14" i="8"/>
  <c r="Y24" i="8" s="1"/>
  <c r="G16" i="8"/>
  <c r="AF14" i="8"/>
  <c r="AE26" i="8"/>
  <c r="O26" i="8"/>
  <c r="H14" i="8"/>
  <c r="AK14" i="8"/>
  <c r="AJ24" i="8"/>
  <c r="AR14" i="8"/>
  <c r="B58" i="8"/>
  <c r="F59" i="8" s="1"/>
  <c r="C58" i="8"/>
  <c r="B48" i="8"/>
  <c r="AW24" i="8"/>
  <c r="Q25" i="8"/>
  <c r="Q24" i="8"/>
  <c r="AO14" i="8"/>
  <c r="AO24" i="8" s="1"/>
  <c r="Q14" i="8"/>
  <c r="AN14" i="8"/>
  <c r="AN24" i="8" s="1"/>
  <c r="AT24" i="8"/>
  <c r="AN15" i="8"/>
  <c r="AN25" i="8" s="1"/>
  <c r="AE14" i="8"/>
  <c r="AE24" i="8" s="1"/>
  <c r="H15" i="8"/>
  <c r="AS14" i="8"/>
  <c r="AR24" i="8"/>
  <c r="AJ14" i="8"/>
  <c r="AI14" i="8"/>
  <c r="AI24" i="8" s="1"/>
  <c r="AH24" i="8"/>
  <c r="AH14" i="8"/>
  <c r="AG24" i="8"/>
  <c r="AG14" i="8"/>
  <c r="AF24" i="8"/>
  <c r="AT14" i="8"/>
  <c r="AK24" i="8"/>
  <c r="U24" i="8"/>
  <c r="N14" i="8"/>
  <c r="N24" i="8" s="1"/>
  <c r="M24" i="8"/>
  <c r="AU16" i="8"/>
  <c r="Y15" i="8"/>
  <c r="Y25" i="8" s="1"/>
  <c r="Q15" i="8"/>
  <c r="F16" i="8"/>
  <c r="X14" i="8"/>
  <c r="X24" i="8" s="1"/>
  <c r="AF15" i="8"/>
  <c r="AF25" i="8" s="1"/>
  <c r="AM16" i="8"/>
  <c r="AM26" i="8" s="1"/>
  <c r="M14" i="8"/>
  <c r="AG15" i="8"/>
  <c r="AG25" i="8" s="1"/>
  <c r="AV15" i="8"/>
  <c r="X15" i="8"/>
  <c r="X25" i="8" s="1"/>
  <c r="P15" i="8"/>
  <c r="P25" i="8" s="1"/>
  <c r="AM14" i="8"/>
  <c r="AM24" i="8" s="1"/>
  <c r="W14" i="8"/>
  <c r="W24" i="8" s="1"/>
  <c r="AO15" i="8"/>
  <c r="I15" i="8"/>
  <c r="W16" i="8"/>
  <c r="W26" i="8" s="1"/>
  <c r="AW15" i="8"/>
  <c r="AV14" i="8"/>
  <c r="AV24" i="8" s="1"/>
  <c r="BH70" i="8" s="1"/>
  <c r="D15" i="8"/>
  <c r="AS42" i="8"/>
  <c r="AP43" i="8"/>
  <c r="AL43" i="8"/>
  <c r="AP42" i="8"/>
  <c r="AR42" i="8"/>
  <c r="AT42" i="8"/>
  <c r="AQ43" i="8"/>
  <c r="AL42" i="8"/>
  <c r="AL44" i="8" s="1"/>
  <c r="AL45" i="8" s="1"/>
  <c r="AM43" i="8"/>
  <c r="AO43" i="8"/>
  <c r="AM42" i="8"/>
  <c r="AU42" i="8"/>
  <c r="AR43" i="8"/>
  <c r="AU43" i="8"/>
  <c r="AN42" i="8"/>
  <c r="AV42" i="8"/>
  <c r="AS43" i="8"/>
  <c r="AV43" i="8"/>
  <c r="AO42" i="8"/>
  <c r="AW42" i="8"/>
  <c r="AT43" i="8"/>
  <c r="AW43" i="8"/>
  <c r="AQ42" i="8"/>
  <c r="AQ44" i="8" s="1"/>
  <c r="AQ45" i="8" s="1"/>
  <c r="AN43" i="8"/>
  <c r="V16" i="8"/>
  <c r="V26" i="8" s="1"/>
  <c r="U17" i="8"/>
  <c r="U27" i="8" s="1"/>
  <c r="N16" i="8"/>
  <c r="N26" i="8" s="1"/>
  <c r="M17" i="8"/>
  <c r="M27" i="8" s="1"/>
  <c r="J17" i="8"/>
  <c r="AS16" i="8"/>
  <c r="AS26" i="8" s="1"/>
  <c r="AA15" i="8"/>
  <c r="AA25" i="8" s="1"/>
  <c r="AI17" i="8"/>
  <c r="AI27" i="8" s="1"/>
  <c r="AL16" i="8"/>
  <c r="AL26" i="8" s="1"/>
  <c r="D14" i="8"/>
  <c r="C48" i="8"/>
  <c r="F49" i="8" s="1"/>
  <c r="S17" i="8"/>
  <c r="S27" i="8" s="1"/>
  <c r="R14" i="8"/>
  <c r="R24" i="8" s="1"/>
  <c r="AM17" i="8"/>
  <c r="AM27" i="8" s="1"/>
  <c r="AE17" i="8"/>
  <c r="AE27" i="8" s="1"/>
  <c r="W17" i="8"/>
  <c r="W27" i="8" s="1"/>
  <c r="G17" i="8"/>
  <c r="AC14" i="8"/>
  <c r="AC24" i="8" s="1"/>
  <c r="P14" i="8"/>
  <c r="P24" i="8" s="1"/>
  <c r="AQ17" i="8"/>
  <c r="AT16" i="8"/>
  <c r="AT26" i="8" s="1"/>
  <c r="AV17" i="8"/>
  <c r="AV27" i="8" s="1"/>
  <c r="AN17" i="8"/>
  <c r="AN27" i="8" s="1"/>
  <c r="AF17" i="8"/>
  <c r="AF27" i="8" s="1"/>
  <c r="X17" i="8"/>
  <c r="X27" i="8" s="1"/>
  <c r="P17" i="8"/>
  <c r="P27" i="8" s="1"/>
  <c r="H17" i="8"/>
  <c r="Z14" i="8"/>
  <c r="Z24" i="8" s="1"/>
  <c r="O14" i="8"/>
  <c r="O24" i="8" s="1"/>
  <c r="AD16" i="8"/>
  <c r="AD26" i="8" s="1"/>
  <c r="Z21" i="8"/>
  <c r="Z31" i="8" s="1"/>
  <c r="Y20" i="8"/>
  <c r="Y30" i="8" s="1"/>
  <c r="W18" i="8"/>
  <c r="W28" i="8" s="1"/>
  <c r="AA22" i="8"/>
  <c r="AA32" i="8" s="1"/>
  <c r="X19" i="8"/>
  <c r="X29" i="8" s="1"/>
  <c r="AL18" i="8"/>
  <c r="AL28" i="8" s="1"/>
  <c r="AM19" i="8"/>
  <c r="AM29" i="8" s="1"/>
  <c r="AO21" i="8"/>
  <c r="AO31" i="8" s="1"/>
  <c r="AN20" i="8"/>
  <c r="AN30" i="8" s="1"/>
  <c r="AP22" i="8"/>
  <c r="AP32" i="8" s="1"/>
  <c r="AF21" i="8"/>
  <c r="AF31" i="8" s="1"/>
  <c r="AE20" i="8"/>
  <c r="AE30" i="8" s="1"/>
  <c r="AG22" i="8"/>
  <c r="AG32" i="8" s="1"/>
  <c r="AD19" i="8"/>
  <c r="AD29" i="8" s="1"/>
  <c r="AC18" i="8"/>
  <c r="AC28" i="8" s="1"/>
  <c r="AM15" i="8"/>
  <c r="AM25" i="8" s="1"/>
  <c r="O15" i="8"/>
  <c r="O25" i="8" s="1"/>
  <c r="AK16" i="8"/>
  <c r="AK26" i="8" s="1"/>
  <c r="U16" i="8"/>
  <c r="U26" i="8" s="1"/>
  <c r="AP17" i="8"/>
  <c r="AH17" i="8"/>
  <c r="AH27" i="8" s="1"/>
  <c r="R17" i="8"/>
  <c r="R27" i="8" s="1"/>
  <c r="AU21" i="8"/>
  <c r="AT20" i="8"/>
  <c r="AT30" i="8" s="1"/>
  <c r="AV22" i="8"/>
  <c r="AV32" i="8" s="1"/>
  <c r="AS19" i="8"/>
  <c r="AS29" i="8" s="1"/>
  <c r="AR18" i="8"/>
  <c r="AR28" i="8" s="1"/>
  <c r="AC19" i="8"/>
  <c r="AC29" i="8" s="1"/>
  <c r="AB18" i="8"/>
  <c r="AB28" i="8" s="1"/>
  <c r="AE21" i="8"/>
  <c r="AE31" i="8" s="1"/>
  <c r="AD20" i="8"/>
  <c r="AD30" i="8" s="1"/>
  <c r="AF22" i="8"/>
  <c r="AF32" i="8" s="1"/>
  <c r="O21" i="8"/>
  <c r="O31" i="8" s="1"/>
  <c r="N20" i="8"/>
  <c r="N30" i="8" s="1"/>
  <c r="M19" i="8"/>
  <c r="M29" i="8" s="1"/>
  <c r="P22" i="8"/>
  <c r="P32" i="8" s="1"/>
  <c r="L18" i="8"/>
  <c r="L28" i="8" s="1"/>
  <c r="AT21" i="8"/>
  <c r="AT31" i="8" s="1"/>
  <c r="AS20" i="8"/>
  <c r="AS30" i="8" s="1"/>
  <c r="AU22" i="8"/>
  <c r="AU32" i="8" s="1"/>
  <c r="AR19" i="8"/>
  <c r="AR29" i="8" s="1"/>
  <c r="AQ18" i="8"/>
  <c r="AQ28" i="8" s="1"/>
  <c r="AL21" i="8"/>
  <c r="AL31" i="8" s="1"/>
  <c r="AK20" i="8"/>
  <c r="AK30" i="8" s="1"/>
  <c r="AM22" i="8"/>
  <c r="AM32" i="8" s="1"/>
  <c r="AJ19" i="8"/>
  <c r="AJ29" i="8" s="1"/>
  <c r="AI18" i="8"/>
  <c r="AI28" i="8" s="1"/>
  <c r="AD21" i="8"/>
  <c r="AD31" i="8" s="1"/>
  <c r="AC20" i="8"/>
  <c r="AC30" i="8" s="1"/>
  <c r="AE22" i="8"/>
  <c r="AE32" i="8" s="1"/>
  <c r="AB19" i="8"/>
  <c r="AB29" i="8" s="1"/>
  <c r="AA18" i="8"/>
  <c r="AA28" i="8" s="1"/>
  <c r="V21" i="8"/>
  <c r="V31" i="8" s="1"/>
  <c r="U20" i="8"/>
  <c r="U30" i="8" s="1"/>
  <c r="W22" i="8"/>
  <c r="W32" i="8" s="1"/>
  <c r="T19" i="8"/>
  <c r="T29" i="8" s="1"/>
  <c r="S18" i="8"/>
  <c r="S28" i="8" s="1"/>
  <c r="N21" i="8"/>
  <c r="N31" i="8" s="1"/>
  <c r="M20" i="8"/>
  <c r="M30" i="8" s="1"/>
  <c r="O22" i="8"/>
  <c r="O32" i="8" s="1"/>
  <c r="L19" i="8"/>
  <c r="L29" i="8" s="1"/>
  <c r="K18" i="8"/>
  <c r="AL14" i="8"/>
  <c r="AL24" i="8" s="1"/>
  <c r="AD14" i="8"/>
  <c r="AD24" i="8" s="1"/>
  <c r="V14" i="8"/>
  <c r="V24" i="8" s="1"/>
  <c r="F14" i="8"/>
  <c r="AS15" i="8"/>
  <c r="AS25" i="8" s="1"/>
  <c r="AK15" i="8"/>
  <c r="AK25" i="8" s="1"/>
  <c r="AC15" i="8"/>
  <c r="AC25" i="8" s="1"/>
  <c r="U15" i="8"/>
  <c r="U25" i="8" s="1"/>
  <c r="M15" i="8"/>
  <c r="M25" i="8" s="1"/>
  <c r="E15" i="8"/>
  <c r="AQ16" i="8"/>
  <c r="AQ26" i="8" s="1"/>
  <c r="AI16" i="8"/>
  <c r="AI26" i="8" s="1"/>
  <c r="AA16" i="8"/>
  <c r="AA26" i="8" s="1"/>
  <c r="S16" i="8"/>
  <c r="S26" i="8" s="1"/>
  <c r="K16" i="8"/>
  <c r="AG20" i="8"/>
  <c r="AG30" i="8" s="1"/>
  <c r="AH21" i="8"/>
  <c r="AH31" i="8" s="1"/>
  <c r="AI22" i="8"/>
  <c r="AI32" i="8" s="1"/>
  <c r="AF19" i="8"/>
  <c r="AF29" i="8" s="1"/>
  <c r="AE18" i="8"/>
  <c r="AE28" i="8" s="1"/>
  <c r="U21" i="8"/>
  <c r="U31" i="8" s="1"/>
  <c r="T20" i="8"/>
  <c r="T30" i="8" s="1"/>
  <c r="V22" i="8"/>
  <c r="V32" i="8" s="1"/>
  <c r="S19" i="8"/>
  <c r="S29" i="8" s="1"/>
  <c r="R18" i="8"/>
  <c r="R28" i="8" s="1"/>
  <c r="T15" i="8"/>
  <c r="T25" i="8" s="1"/>
  <c r="C14" i="8"/>
  <c r="AT18" i="8"/>
  <c r="AT28" i="8" s="1"/>
  <c r="AO25" i="8"/>
  <c r="AW21" i="8"/>
  <c r="AW31" i="8" s="1"/>
  <c r="AV20" i="8"/>
  <c r="AV30" i="8" s="1"/>
  <c r="AU19" i="8"/>
  <c r="AC21" i="8"/>
  <c r="AC31" i="8" s="1"/>
  <c r="AB20" i="8"/>
  <c r="AB30" i="8" s="1"/>
  <c r="AD22" i="8"/>
  <c r="AD32" i="8" s="1"/>
  <c r="AA19" i="8"/>
  <c r="AA29" i="8" s="1"/>
  <c r="Z18" i="8"/>
  <c r="Z28" i="8" s="1"/>
  <c r="AR15" i="8"/>
  <c r="AR25" i="8" s="1"/>
  <c r="AB15" i="8"/>
  <c r="AB25" i="8" s="1"/>
  <c r="E16" i="8"/>
  <c r="AH16" i="8"/>
  <c r="AH26" i="8" s="1"/>
  <c r="R16" i="8"/>
  <c r="R26" i="8" s="1"/>
  <c r="J16" i="8"/>
  <c r="O17" i="8"/>
  <c r="O27" i="8" s="1"/>
  <c r="AW18" i="8"/>
  <c r="AW28" i="8" s="1"/>
  <c r="AS22" i="8"/>
  <c r="AS32" i="8" s="1"/>
  <c r="AP19" i="8"/>
  <c r="AP29" i="8" s="1"/>
  <c r="AO18" i="8"/>
  <c r="AO28" i="8" s="1"/>
  <c r="AR21" i="8"/>
  <c r="AR31" i="8" s="1"/>
  <c r="AQ20" i="8"/>
  <c r="AQ30" i="8" s="1"/>
  <c r="AK22" i="8"/>
  <c r="AK32" i="8" s="1"/>
  <c r="AH19" i="8"/>
  <c r="AH29" i="8" s="1"/>
  <c r="AG18" i="8"/>
  <c r="AG28" i="8" s="1"/>
  <c r="AJ21" i="8"/>
  <c r="AJ31" i="8" s="1"/>
  <c r="AI20" i="8"/>
  <c r="AI30" i="8" s="1"/>
  <c r="AC22" i="8"/>
  <c r="AC32" i="8" s="1"/>
  <c r="Z19" i="8"/>
  <c r="Z29" i="8" s="1"/>
  <c r="Y18" i="8"/>
  <c r="Y28" i="8" s="1"/>
  <c r="AB21" i="8"/>
  <c r="AB31" i="8" s="1"/>
  <c r="AA20" i="8"/>
  <c r="AA30" i="8" s="1"/>
  <c r="U22" i="8"/>
  <c r="U32" i="8" s="1"/>
  <c r="R19" i="8"/>
  <c r="R29" i="8" s="1"/>
  <c r="Q18" i="8"/>
  <c r="Q28" i="8" s="1"/>
  <c r="T21" i="8"/>
  <c r="T31" i="8" s="1"/>
  <c r="S20" i="8"/>
  <c r="S30" i="8" s="1"/>
  <c r="M22" i="8"/>
  <c r="M32" i="8" s="1"/>
  <c r="J19" i="8"/>
  <c r="I18" i="8"/>
  <c r="L21" i="8"/>
  <c r="L31" i="8" s="1"/>
  <c r="K20" i="8"/>
  <c r="AQ15" i="8"/>
  <c r="AQ25" i="8" s="1"/>
  <c r="AI15" i="8"/>
  <c r="AI25" i="8" s="1"/>
  <c r="S15" i="8"/>
  <c r="S25" i="8" s="1"/>
  <c r="K15" i="8"/>
  <c r="AW16" i="8"/>
  <c r="AW26" i="8" s="1"/>
  <c r="AO16" i="8"/>
  <c r="AO26" i="8" s="1"/>
  <c r="AG16" i="8"/>
  <c r="AG26" i="8" s="1"/>
  <c r="Y16" i="8"/>
  <c r="Y26" i="8" s="1"/>
  <c r="Q16" i="8"/>
  <c r="Q26" i="8" s="1"/>
  <c r="I16" i="8"/>
  <c r="AT17" i="8"/>
  <c r="AT27" i="8" s="1"/>
  <c r="AL17" i="8"/>
  <c r="AL27" i="8" s="1"/>
  <c r="AD17" i="8"/>
  <c r="AD27" i="8" s="1"/>
  <c r="V17" i="8"/>
  <c r="V27" i="8" s="1"/>
  <c r="N17" i="8"/>
  <c r="N27" i="8" s="1"/>
  <c r="AG21" i="8"/>
  <c r="AG31" i="8" s="1"/>
  <c r="AF20" i="8"/>
  <c r="AF30" i="8" s="1"/>
  <c r="AH22" i="8"/>
  <c r="AH32" i="8" s="1"/>
  <c r="AE19" i="8"/>
  <c r="AE29" i="8" s="1"/>
  <c r="AD18" i="8"/>
  <c r="AD28" i="8" s="1"/>
  <c r="AV25" i="8"/>
  <c r="AS21" i="8"/>
  <c r="AS31" i="8" s="1"/>
  <c r="AR20" i="8"/>
  <c r="AR30" i="8" s="1"/>
  <c r="AT22" i="8"/>
  <c r="AT32" i="8" s="1"/>
  <c r="AQ19" i="8"/>
  <c r="AQ29" i="8" s="1"/>
  <c r="AP18" i="8"/>
  <c r="AP28" i="8" s="1"/>
  <c r="AK21" i="8"/>
  <c r="AK31" i="8" s="1"/>
  <c r="AJ20" i="8"/>
  <c r="AJ30" i="8" s="1"/>
  <c r="AL22" i="8"/>
  <c r="AL32" i="8" s="1"/>
  <c r="AI19" i="8"/>
  <c r="AI29" i="8" s="1"/>
  <c r="AH18" i="8"/>
  <c r="AH28" i="8" s="1"/>
  <c r="M21" i="8"/>
  <c r="M31" i="8" s="1"/>
  <c r="L20" i="8"/>
  <c r="L30" i="8" s="1"/>
  <c r="N22" i="8"/>
  <c r="N32" i="8" s="1"/>
  <c r="K19" i="8"/>
  <c r="J18" i="8"/>
  <c r="AJ15" i="8"/>
  <c r="AJ25" i="8" s="1"/>
  <c r="L15" i="8"/>
  <c r="L25" i="8" s="1"/>
  <c r="AP16" i="8"/>
  <c r="AP26" i="8" s="1"/>
  <c r="Z16" i="8"/>
  <c r="Z26" i="8" s="1"/>
  <c r="AU17" i="8"/>
  <c r="AV18" i="8"/>
  <c r="AV28" i="8" s="1"/>
  <c r="AQ27" i="8"/>
  <c r="AW19" i="8"/>
  <c r="AW29" i="8" s="1"/>
  <c r="AN18" i="8"/>
  <c r="AN28" i="8" s="1"/>
  <c r="AQ21" i="8"/>
  <c r="AQ31" i="8" s="1"/>
  <c r="AP20" i="8"/>
  <c r="AP30" i="8" s="1"/>
  <c r="AR22" i="8"/>
  <c r="AR32" i="8" s="1"/>
  <c r="AO19" i="8"/>
  <c r="AO29" i="8" s="1"/>
  <c r="AF18" i="8"/>
  <c r="AF28" i="8" s="1"/>
  <c r="AI21" i="8"/>
  <c r="AI31" i="8" s="1"/>
  <c r="AH20" i="8"/>
  <c r="AH30" i="8" s="1"/>
  <c r="AJ22" i="8"/>
  <c r="AJ32" i="8" s="1"/>
  <c r="AG19" i="8"/>
  <c r="AG29" i="8" s="1"/>
  <c r="X18" i="8"/>
  <c r="X28" i="8" s="1"/>
  <c r="AA21" i="8"/>
  <c r="AA31" i="8" s="1"/>
  <c r="Z20" i="8"/>
  <c r="Z30" i="8" s="1"/>
  <c r="AB22" i="8"/>
  <c r="AB32" i="8" s="1"/>
  <c r="Y19" i="8"/>
  <c r="Y29" i="8" s="1"/>
  <c r="P18" i="8"/>
  <c r="P28" i="8" s="1"/>
  <c r="S21" i="8"/>
  <c r="S31" i="8" s="1"/>
  <c r="R20" i="8"/>
  <c r="R30" i="8" s="1"/>
  <c r="T22" i="8"/>
  <c r="T32" i="8" s="1"/>
  <c r="Q19" i="8"/>
  <c r="Q29" i="8" s="1"/>
  <c r="H18" i="8"/>
  <c r="K21" i="8"/>
  <c r="J20" i="8"/>
  <c r="L22" i="8"/>
  <c r="L32" i="8" s="1"/>
  <c r="I19" i="8"/>
  <c r="AQ14" i="8"/>
  <c r="AQ24" i="8" s="1"/>
  <c r="AA14" i="8"/>
  <c r="AA24" i="8" s="1"/>
  <c r="S14" i="8"/>
  <c r="S24" i="8" s="1"/>
  <c r="AP15" i="8"/>
  <c r="AP25" i="8" s="1"/>
  <c r="AH15" i="8"/>
  <c r="AH25" i="8" s="1"/>
  <c r="Z15" i="8"/>
  <c r="Z25" i="8" s="1"/>
  <c r="R15" i="8"/>
  <c r="R25" i="8" s="1"/>
  <c r="J15" i="8"/>
  <c r="AV16" i="8"/>
  <c r="AV26" i="8" s="1"/>
  <c r="AN16" i="8"/>
  <c r="AN26" i="8" s="1"/>
  <c r="AF16" i="8"/>
  <c r="AF26" i="8" s="1"/>
  <c r="X16" i="8"/>
  <c r="X26" i="8" s="1"/>
  <c r="P16" i="8"/>
  <c r="P26" i="8" s="1"/>
  <c r="H16" i="8"/>
  <c r="AS17" i="8"/>
  <c r="AS27" i="8" s="1"/>
  <c r="AK17" i="8"/>
  <c r="AK27" i="8" s="1"/>
  <c r="AC17" i="8"/>
  <c r="AC27" i="8" s="1"/>
  <c r="AM18" i="8"/>
  <c r="AM28" i="8" s="1"/>
  <c r="AP21" i="8"/>
  <c r="AP31" i="8" s="1"/>
  <c r="AO20" i="8"/>
  <c r="AO30" i="8" s="1"/>
  <c r="AQ22" i="8"/>
  <c r="AQ32" i="8" s="1"/>
  <c r="AN19" i="8"/>
  <c r="AN29" i="8" s="1"/>
  <c r="AR17" i="8"/>
  <c r="AR27" i="8" s="1"/>
  <c r="AJ17" i="8"/>
  <c r="AJ27" i="8" s="1"/>
  <c r="AB17" i="8"/>
  <c r="AB27" i="8" s="1"/>
  <c r="T17" i="8"/>
  <c r="T27" i="8" s="1"/>
  <c r="L17" i="8"/>
  <c r="L27" i="8" s="1"/>
  <c r="B35" i="8"/>
  <c r="H36" i="8" s="1"/>
  <c r="G18" i="8"/>
  <c r="K22" i="8"/>
  <c r="H19" i="8"/>
  <c r="J21" i="8"/>
  <c r="I20" i="8"/>
  <c r="Q21" i="8"/>
  <c r="Q31" i="8" s="1"/>
  <c r="P20" i="8"/>
  <c r="P30" i="8" s="1"/>
  <c r="R22" i="8"/>
  <c r="R32" i="8" s="1"/>
  <c r="O19" i="8"/>
  <c r="O29" i="8" s="1"/>
  <c r="N18" i="8"/>
  <c r="N28" i="8" s="1"/>
  <c r="AA17" i="8"/>
  <c r="AA27" i="8" s="1"/>
  <c r="K17" i="8"/>
  <c r="O18" i="8"/>
  <c r="O28" i="8" s="1"/>
  <c r="Q20" i="8"/>
  <c r="Q30" i="8" s="1"/>
  <c r="R21" i="8"/>
  <c r="R31" i="8" s="1"/>
  <c r="S22" i="8"/>
  <c r="S32" i="8" s="1"/>
  <c r="P19" i="8"/>
  <c r="P29" i="8" s="1"/>
  <c r="AU20" i="8"/>
  <c r="AU30" i="8" s="1"/>
  <c r="AV21" i="8"/>
  <c r="AV31" i="8" s="1"/>
  <c r="AW22" i="8"/>
  <c r="AW32" i="8" s="1"/>
  <c r="AT19" i="8"/>
  <c r="AT29" i="8" s="1"/>
  <c r="AS18" i="8"/>
  <c r="AS28" i="8" s="1"/>
  <c r="W20" i="8"/>
  <c r="W30" i="8" s="1"/>
  <c r="X21" i="8"/>
  <c r="X31" i="8" s="1"/>
  <c r="Y22" i="8"/>
  <c r="Y32" i="8" s="1"/>
  <c r="V19" i="8"/>
  <c r="V29" i="8" s="1"/>
  <c r="U18" i="8"/>
  <c r="U28" i="8" s="1"/>
  <c r="AE15" i="8"/>
  <c r="AE25" i="8" s="1"/>
  <c r="M16" i="8"/>
  <c r="M26" i="8" s="1"/>
  <c r="AU18" i="8"/>
  <c r="AU28" i="8" s="1"/>
  <c r="AP27" i="8"/>
  <c r="AW20" i="8"/>
  <c r="AW30" i="8" s="1"/>
  <c r="AV19" i="8"/>
  <c r="AV29" i="8" s="1"/>
  <c r="AW25" i="8"/>
  <c r="Y21" i="8"/>
  <c r="Y31" i="8" s="1"/>
  <c r="X20" i="8"/>
  <c r="X30" i="8" s="1"/>
  <c r="Z22" i="8"/>
  <c r="Z32" i="8" s="1"/>
  <c r="W19" i="8"/>
  <c r="W29" i="8" s="1"/>
  <c r="V18" i="8"/>
  <c r="V28" i="8" s="1"/>
  <c r="AN21" i="8"/>
  <c r="AN31" i="8" s="1"/>
  <c r="AM20" i="8"/>
  <c r="AM30" i="8" s="1"/>
  <c r="AO22" i="8"/>
  <c r="AO32" i="8" s="1"/>
  <c r="AL19" i="8"/>
  <c r="AL29" i="8" s="1"/>
  <c r="AK18" i="8"/>
  <c r="AK28" i="8" s="1"/>
  <c r="P21" i="8"/>
  <c r="P31" i="8" s="1"/>
  <c r="O20" i="8"/>
  <c r="O30" i="8" s="1"/>
  <c r="Q22" i="8"/>
  <c r="Q32" i="8" s="1"/>
  <c r="N19" i="8"/>
  <c r="N29" i="8" s="1"/>
  <c r="M18" i="8"/>
  <c r="M28" i="8" s="1"/>
  <c r="AU15" i="8"/>
  <c r="AU25" i="8" s="1"/>
  <c r="BH69" i="8" s="1"/>
  <c r="W15" i="8"/>
  <c r="W25" i="8" s="1"/>
  <c r="G15" i="8"/>
  <c r="AC16" i="8"/>
  <c r="AC26" i="8" s="1"/>
  <c r="F17" i="8"/>
  <c r="Z17" i="8"/>
  <c r="Z27" i="8" s="1"/>
  <c r="AU27" i="8"/>
  <c r="AU29" i="8"/>
  <c r="AU31" i="8"/>
  <c r="AU26" i="8"/>
  <c r="AM21" i="8"/>
  <c r="AM31" i="8" s="1"/>
  <c r="AL20" i="8"/>
  <c r="AL30" i="8" s="1"/>
  <c r="AN22" i="8"/>
  <c r="AN32" i="8" s="1"/>
  <c r="AK19" i="8"/>
  <c r="AK29" i="8" s="1"/>
  <c r="AJ18" i="8"/>
  <c r="AJ28" i="8" s="1"/>
  <c r="W21" i="8"/>
  <c r="W31" i="8" s="1"/>
  <c r="V20" i="8"/>
  <c r="V30" i="8" s="1"/>
  <c r="X22" i="8"/>
  <c r="X32" i="8" s="1"/>
  <c r="U19" i="8"/>
  <c r="U29" i="8" s="1"/>
  <c r="T18" i="8"/>
  <c r="T28" i="8" s="1"/>
  <c r="AT15" i="8"/>
  <c r="AT25" i="8" s="1"/>
  <c r="AL15" i="8"/>
  <c r="AL25" i="8" s="1"/>
  <c r="AD15" i="8"/>
  <c r="AD25" i="8" s="1"/>
  <c r="V15" i="8"/>
  <c r="V25" i="8" s="1"/>
  <c r="N15" i="8"/>
  <c r="N25" i="8" s="1"/>
  <c r="F15" i="8"/>
  <c r="AR16" i="8"/>
  <c r="AR26" i="8" s="1"/>
  <c r="AJ16" i="8"/>
  <c r="AJ26" i="8" s="1"/>
  <c r="AB16" i="8"/>
  <c r="AB26" i="8" s="1"/>
  <c r="T16" i="8"/>
  <c r="T26" i="8" s="1"/>
  <c r="L16" i="8"/>
  <c r="L26" i="8" s="1"/>
  <c r="AW17" i="8"/>
  <c r="AW27" i="8" s="1"/>
  <c r="AO17" i="8"/>
  <c r="AO27" i="8" s="1"/>
  <c r="AG17" i="8"/>
  <c r="AG27" i="8" s="1"/>
  <c r="Y17" i="8"/>
  <c r="Y27" i="8" s="1"/>
  <c r="Q17" i="8"/>
  <c r="Q27" i="8" s="1"/>
  <c r="I17" i="8"/>
  <c r="AY30" i="8" l="1"/>
  <c r="AY29" i="8"/>
  <c r="AY28" i="8"/>
  <c r="F50" i="8"/>
  <c r="G49" i="8" s="1"/>
  <c r="G50" i="8" s="1"/>
  <c r="H49" i="8" s="1"/>
  <c r="AY27" i="8"/>
  <c r="AY26" i="8"/>
  <c r="AY31" i="8"/>
  <c r="AY25" i="8"/>
  <c r="AY32" i="8"/>
  <c r="BH57" i="8"/>
  <c r="BH59" i="8"/>
  <c r="AP44" i="8"/>
  <c r="AP45" i="8" s="1"/>
  <c r="BH68" i="8"/>
  <c r="BH71" i="8"/>
  <c r="AO44" i="8"/>
  <c r="AO45" i="8" s="1"/>
  <c r="AM44" i="8"/>
  <c r="AM45" i="8" s="1"/>
  <c r="F60" i="8"/>
  <c r="G59" i="8" s="1"/>
  <c r="F61" i="8"/>
  <c r="F62" i="8" s="1"/>
  <c r="BH61" i="8"/>
  <c r="AY24" i="8"/>
  <c r="AZ26" i="8"/>
  <c r="AS24" i="8"/>
  <c r="BH67" i="8" s="1"/>
  <c r="BH60" i="8"/>
  <c r="BH58" i="8"/>
  <c r="F70" i="8"/>
  <c r="G69" i="8" s="1"/>
  <c r="F71" i="8"/>
  <c r="F72" i="8" s="1"/>
  <c r="AT44" i="8"/>
  <c r="AT45" i="8" s="1"/>
  <c r="AR44" i="8"/>
  <c r="AR45" i="8" s="1"/>
  <c r="AW44" i="8"/>
  <c r="AW45" i="8" s="1"/>
  <c r="AU44" i="8"/>
  <c r="AU45" i="8" s="1"/>
  <c r="AS44" i="8"/>
  <c r="AS45" i="8" s="1"/>
  <c r="AV44" i="8"/>
  <c r="AV45" i="8" s="1"/>
  <c r="AN44" i="8"/>
  <c r="AN45" i="8" s="1"/>
  <c r="H37" i="8"/>
  <c r="I36" i="8"/>
  <c r="H50" i="8" l="1"/>
  <c r="H51" i="8" s="1"/>
  <c r="H52" i="8" s="1"/>
  <c r="G70" i="8"/>
  <c r="H69" i="8" s="1"/>
  <c r="G71" i="8"/>
  <c r="G72" i="8" s="1"/>
  <c r="G60" i="8"/>
  <c r="H59" i="8" s="1"/>
  <c r="AY45" i="8"/>
  <c r="J36" i="8"/>
  <c r="I37" i="8"/>
  <c r="H60" i="8" l="1"/>
  <c r="I59" i="8" s="1"/>
  <c r="H61" i="8"/>
  <c r="H62" i="8" s="1"/>
  <c r="H70" i="8"/>
  <c r="I69" i="8" s="1"/>
  <c r="H71" i="8"/>
  <c r="H72" i="8" s="1"/>
  <c r="I49" i="8"/>
  <c r="G61" i="8"/>
  <c r="G62" i="8" s="1"/>
  <c r="J37" i="8"/>
  <c r="K36" i="8"/>
  <c r="I50" i="8" l="1"/>
  <c r="J49" i="8" s="1"/>
  <c r="I51" i="8"/>
  <c r="I52" i="8" s="1"/>
  <c r="I70" i="8"/>
  <c r="J69" i="8" s="1"/>
  <c r="I71" i="8"/>
  <c r="I72" i="8" s="1"/>
  <c r="I60" i="8"/>
  <c r="J59" i="8" s="1"/>
  <c r="K37" i="8"/>
  <c r="L36" i="8"/>
  <c r="I61" i="8" l="1"/>
  <c r="I62" i="8" s="1"/>
  <c r="J70" i="8"/>
  <c r="K69" i="8" s="1"/>
  <c r="J60" i="8"/>
  <c r="K59" i="8" s="1"/>
  <c r="J61" i="8"/>
  <c r="J62" i="8" s="1"/>
  <c r="J50" i="8"/>
  <c r="K49" i="8" s="1"/>
  <c r="L37" i="8"/>
  <c r="M36" i="8"/>
  <c r="K50" i="8" l="1"/>
  <c r="K51" i="8" s="1"/>
  <c r="K52" i="8" s="1"/>
  <c r="L49" i="8"/>
  <c r="K60" i="8"/>
  <c r="L59" i="8" s="1"/>
  <c r="K61" i="8"/>
  <c r="K62" i="8" s="1"/>
  <c r="J71" i="8"/>
  <c r="J72" i="8" s="1"/>
  <c r="K70" i="8"/>
  <c r="L69" i="8" s="1"/>
  <c r="K71" i="8"/>
  <c r="K72" i="8" s="1"/>
  <c r="J51" i="8"/>
  <c r="J52" i="8" s="1"/>
  <c r="M37" i="8"/>
  <c r="N36" i="8"/>
  <c r="L60" i="8" l="1"/>
  <c r="M59" i="8" s="1"/>
  <c r="L61" i="8"/>
  <c r="L62" i="8" s="1"/>
  <c r="L50" i="8"/>
  <c r="M49" i="8" s="1"/>
  <c r="L70" i="8"/>
  <c r="M69" i="8"/>
  <c r="M70" i="8" s="1"/>
  <c r="N69" i="8" s="1"/>
  <c r="N70" i="8" s="1"/>
  <c r="O69" i="8" s="1"/>
  <c r="O70" i="8" s="1"/>
  <c r="P69" i="8" s="1"/>
  <c r="P70" i="8" s="1"/>
  <c r="Q69" i="8" s="1"/>
  <c r="Q70" i="8" s="1"/>
  <c r="R69" i="8" s="1"/>
  <c r="R70" i="8" s="1"/>
  <c r="S69" i="8" s="1"/>
  <c r="L71" i="8"/>
  <c r="L72" i="8" s="1"/>
  <c r="M71" i="8"/>
  <c r="M72" i="8" s="1"/>
  <c r="F51" i="8"/>
  <c r="F52" i="8" s="1"/>
  <c r="O36" i="8"/>
  <c r="N37" i="8"/>
  <c r="S70" i="8" l="1"/>
  <c r="T69" i="8" s="1"/>
  <c r="T70" i="8" s="1"/>
  <c r="U69" i="8" s="1"/>
  <c r="M60" i="8"/>
  <c r="N59" i="8" s="1"/>
  <c r="M50" i="8"/>
  <c r="M51" i="8" s="1"/>
  <c r="M52" i="8" s="1"/>
  <c r="L51" i="8"/>
  <c r="L52" i="8" s="1"/>
  <c r="N71" i="8"/>
  <c r="N72" i="8" s="1"/>
  <c r="O71" i="8"/>
  <c r="O72" i="8" s="1"/>
  <c r="G51" i="8"/>
  <c r="G52" i="8" s="1"/>
  <c r="P36" i="8"/>
  <c r="O37" i="8"/>
  <c r="N49" i="8" l="1"/>
  <c r="M61" i="8"/>
  <c r="M62" i="8" s="1"/>
  <c r="N60" i="8"/>
  <c r="O59" i="8" s="1"/>
  <c r="O60" i="8" s="1"/>
  <c r="P59" i="8" s="1"/>
  <c r="P60" i="8" s="1"/>
  <c r="Q59" i="8" s="1"/>
  <c r="Q60" i="8" s="1"/>
  <c r="R59" i="8" s="1"/>
  <c r="R60" i="8" s="1"/>
  <c r="S59" i="8" s="1"/>
  <c r="S60" i="8" s="1"/>
  <c r="T59" i="8" s="1"/>
  <c r="T60" i="8" s="1"/>
  <c r="U59" i="8" s="1"/>
  <c r="N61" i="8"/>
  <c r="N62" i="8" s="1"/>
  <c r="U70" i="8"/>
  <c r="V69" i="8" s="1"/>
  <c r="Q36" i="8"/>
  <c r="P37" i="8"/>
  <c r="N50" i="8" l="1"/>
  <c r="O49" i="8" s="1"/>
  <c r="N51" i="8"/>
  <c r="N52" i="8" s="1"/>
  <c r="O61" i="8"/>
  <c r="O62" i="8" s="1"/>
  <c r="V70" i="8"/>
  <c r="W69" i="8" s="1"/>
  <c r="P71" i="8"/>
  <c r="P72" i="8" s="1"/>
  <c r="U60" i="8"/>
  <c r="V59" i="8" s="1"/>
  <c r="R36" i="8"/>
  <c r="Q37" i="8"/>
  <c r="O50" i="8" l="1"/>
  <c r="P49" i="8" s="1"/>
  <c r="W70" i="8"/>
  <c r="X69" i="8" s="1"/>
  <c r="V60" i="8"/>
  <c r="W59" i="8" s="1"/>
  <c r="S36" i="8"/>
  <c r="R37" i="8"/>
  <c r="P50" i="8" l="1"/>
  <c r="Q49" i="8" s="1"/>
  <c r="P51" i="8"/>
  <c r="P52" i="8" s="1"/>
  <c r="O51" i="8"/>
  <c r="O52" i="8" s="1"/>
  <c r="X70" i="8"/>
  <c r="Y69" i="8" s="1"/>
  <c r="Q71" i="8"/>
  <c r="Q72" i="8" s="1"/>
  <c r="W60" i="8"/>
  <c r="X59" i="8" s="1"/>
  <c r="P61" i="8"/>
  <c r="P62" i="8" s="1"/>
  <c r="Q61" i="8"/>
  <c r="Q62" i="8" s="1"/>
  <c r="T36" i="8"/>
  <c r="S37" i="8"/>
  <c r="Q50" i="8" l="1"/>
  <c r="R49" i="8" s="1"/>
  <c r="Q51" i="8"/>
  <c r="Q52" i="8" s="1"/>
  <c r="Y70" i="8"/>
  <c r="Z69" i="8" s="1"/>
  <c r="X60" i="8"/>
  <c r="Y59" i="8" s="1"/>
  <c r="R61" i="8"/>
  <c r="R62" i="8" s="1"/>
  <c r="U36" i="8"/>
  <c r="T37" i="8"/>
  <c r="R50" i="8" l="1"/>
  <c r="S49" i="8" s="1"/>
  <c r="R51" i="8"/>
  <c r="R52" i="8" s="1"/>
  <c r="Z70" i="8"/>
  <c r="AA69" i="8"/>
  <c r="Y60" i="8"/>
  <c r="Z59" i="8" s="1"/>
  <c r="S61" i="8"/>
  <c r="S62" i="8" s="1"/>
  <c r="V36" i="8"/>
  <c r="U37" i="8"/>
  <c r="S50" i="8" l="1"/>
  <c r="S51" i="8" s="1"/>
  <c r="S52" i="8" s="1"/>
  <c r="AA70" i="8"/>
  <c r="AB69" i="8" s="1"/>
  <c r="R71" i="8"/>
  <c r="R72" i="8" s="1"/>
  <c r="S71" i="8"/>
  <c r="S72" i="8" s="1"/>
  <c r="Z60" i="8"/>
  <c r="AA59" i="8" s="1"/>
  <c r="W36" i="8"/>
  <c r="V37" i="8"/>
  <c r="T49" i="8" l="1"/>
  <c r="AB70" i="8"/>
  <c r="AC69" i="8" s="1"/>
  <c r="T71" i="8"/>
  <c r="T72" i="8" s="1"/>
  <c r="AA60" i="8"/>
  <c r="AB59" i="8" s="1"/>
  <c r="T61" i="8"/>
  <c r="T62" i="8" s="1"/>
  <c r="U61" i="8"/>
  <c r="U62" i="8" s="1"/>
  <c r="X36" i="8"/>
  <c r="W37" i="8"/>
  <c r="T50" i="8" l="1"/>
  <c r="T51" i="8" s="1"/>
  <c r="T52" i="8" s="1"/>
  <c r="U49" i="8"/>
  <c r="AC70" i="8"/>
  <c r="AD69" i="8"/>
  <c r="AB60" i="8"/>
  <c r="AC59" i="8" s="1"/>
  <c r="Y36" i="8"/>
  <c r="X37" i="8"/>
  <c r="U50" i="8" l="1"/>
  <c r="V49" i="8" s="1"/>
  <c r="U51" i="8"/>
  <c r="U52" i="8" s="1"/>
  <c r="AD70" i="8"/>
  <c r="AE69" i="8" s="1"/>
  <c r="V71" i="8"/>
  <c r="V72" i="8" s="1"/>
  <c r="U71" i="8"/>
  <c r="U72" i="8" s="1"/>
  <c r="AC60" i="8"/>
  <c r="AD59" i="8" s="1"/>
  <c r="Z36" i="8"/>
  <c r="Y37" i="8"/>
  <c r="V50" i="8" l="1"/>
  <c r="V51" i="8" s="1"/>
  <c r="V52" i="8" s="1"/>
  <c r="W49" i="8"/>
  <c r="AE70" i="8"/>
  <c r="AF69" i="8" s="1"/>
  <c r="W71" i="8"/>
  <c r="W72" i="8" s="1"/>
  <c r="AD60" i="8"/>
  <c r="AE59" i="8" s="1"/>
  <c r="V61" i="8"/>
  <c r="V62" i="8" s="1"/>
  <c r="W61" i="8"/>
  <c r="W62" i="8" s="1"/>
  <c r="AA36" i="8"/>
  <c r="Z37" i="8"/>
  <c r="W50" i="8" l="1"/>
  <c r="X49" i="8" s="1"/>
  <c r="AF70" i="8"/>
  <c r="AG69" i="8" s="1"/>
  <c r="AE60" i="8"/>
  <c r="AF59" i="8" s="1"/>
  <c r="AB36" i="8"/>
  <c r="AA37" i="8"/>
  <c r="W51" i="8" l="1"/>
  <c r="W52" i="8" s="1"/>
  <c r="X50" i="8"/>
  <c r="Y49" i="8" s="1"/>
  <c r="X51" i="8"/>
  <c r="X52" i="8" s="1"/>
  <c r="AG70" i="8"/>
  <c r="AH69" i="8" s="1"/>
  <c r="X71" i="8"/>
  <c r="X72" i="8" s="1"/>
  <c r="AF60" i="8"/>
  <c r="AG59" i="8" s="1"/>
  <c r="AC36" i="8"/>
  <c r="AB37" i="8"/>
  <c r="Y50" i="8" l="1"/>
  <c r="Y51" i="8" s="1"/>
  <c r="Y52" i="8" s="1"/>
  <c r="Z49" i="8"/>
  <c r="AH70" i="8"/>
  <c r="AI69" i="8" s="1"/>
  <c r="Y71" i="8"/>
  <c r="Y72" i="8" s="1"/>
  <c r="AG60" i="8"/>
  <c r="AH59" i="8" s="1"/>
  <c r="X61" i="8"/>
  <c r="X62" i="8" s="1"/>
  <c r="Y61" i="8"/>
  <c r="Y62" i="8" s="1"/>
  <c r="AD36" i="8"/>
  <c r="AC37" i="8"/>
  <c r="Z50" i="8" l="1"/>
  <c r="AA49" i="8" s="1"/>
  <c r="Z51" i="8"/>
  <c r="Z52" i="8" s="1"/>
  <c r="AI70" i="8"/>
  <c r="AJ69" i="8" s="1"/>
  <c r="AH60" i="8"/>
  <c r="AI59" i="8" s="1"/>
  <c r="AE36" i="8"/>
  <c r="AD37" i="8"/>
  <c r="AA50" i="8" l="1"/>
  <c r="AA51" i="8" s="1"/>
  <c r="AA52" i="8" s="1"/>
  <c r="AJ70" i="8"/>
  <c r="AK69" i="8"/>
  <c r="Z71" i="8"/>
  <c r="Z72" i="8" s="1"/>
  <c r="AI60" i="8"/>
  <c r="AJ59" i="8" s="1"/>
  <c r="AF36" i="8"/>
  <c r="AE37" i="8"/>
  <c r="AB49" i="8" l="1"/>
  <c r="AK70" i="8"/>
  <c r="AL69" i="8"/>
  <c r="AA71" i="8"/>
  <c r="AA72" i="8" s="1"/>
  <c r="AJ60" i="8"/>
  <c r="AK59" i="8" s="1"/>
  <c r="AA61" i="8"/>
  <c r="AA62" i="8" s="1"/>
  <c r="Z61" i="8"/>
  <c r="Z62" i="8" s="1"/>
  <c r="AG36" i="8"/>
  <c r="AF37" i="8"/>
  <c r="AB50" i="8" l="1"/>
  <c r="AB51" i="8" s="1"/>
  <c r="AB52" i="8" s="1"/>
  <c r="AL70" i="8"/>
  <c r="AM69" i="8" s="1"/>
  <c r="AB71" i="8"/>
  <c r="AB72" i="8" s="1"/>
  <c r="AK60" i="8"/>
  <c r="AL59" i="8" s="1"/>
  <c r="AH36" i="8"/>
  <c r="AG37" i="8"/>
  <c r="AC49" i="8" l="1"/>
  <c r="AM70" i="8"/>
  <c r="AN69" i="8" s="1"/>
  <c r="AL60" i="8"/>
  <c r="AM59" i="8" s="1"/>
  <c r="AB61" i="8"/>
  <c r="AB62" i="8" s="1"/>
  <c r="AC61" i="8"/>
  <c r="AC62" i="8" s="1"/>
  <c r="AI36" i="8"/>
  <c r="AH37" i="8"/>
  <c r="AC50" i="8" l="1"/>
  <c r="AC51" i="8" s="1"/>
  <c r="AC52" i="8" s="1"/>
  <c r="AN70" i="8"/>
  <c r="AO69" i="8" s="1"/>
  <c r="AC71" i="8"/>
  <c r="AC72" i="8" s="1"/>
  <c r="AD71" i="8"/>
  <c r="AD72" i="8" s="1"/>
  <c r="AM60" i="8"/>
  <c r="AN59" i="8" s="1"/>
  <c r="AD61" i="8"/>
  <c r="AD62" i="8" s="1"/>
  <c r="AJ36" i="8"/>
  <c r="AI37" i="8"/>
  <c r="AD49" i="8" l="1"/>
  <c r="AO70" i="8"/>
  <c r="AP69" i="8" s="1"/>
  <c r="AE71" i="8"/>
  <c r="AE72" i="8" s="1"/>
  <c r="AN60" i="8"/>
  <c r="AO59" i="8" s="1"/>
  <c r="AE61" i="8"/>
  <c r="AE62" i="8" s="1"/>
  <c r="AK36" i="8"/>
  <c r="AJ37" i="8"/>
  <c r="AD50" i="8" l="1"/>
  <c r="AD51" i="8"/>
  <c r="AD52" i="8" s="1"/>
  <c r="AE49" i="8"/>
  <c r="AP70" i="8"/>
  <c r="AQ69" i="8" s="1"/>
  <c r="AO60" i="8"/>
  <c r="AP59" i="8" s="1"/>
  <c r="AL36" i="8"/>
  <c r="AK37" i="8"/>
  <c r="A39" i="8" s="1"/>
  <c r="AE50" i="8" l="1"/>
  <c r="AF49" i="8" s="1"/>
  <c r="AQ70" i="8"/>
  <c r="AR69" i="8" s="1"/>
  <c r="AF71" i="8"/>
  <c r="AF72" i="8" s="1"/>
  <c r="AP60" i="8"/>
  <c r="AQ59" i="8" s="1"/>
  <c r="AF61" i="8"/>
  <c r="AF62" i="8" s="1"/>
  <c r="AM36" i="8"/>
  <c r="AL37" i="8"/>
  <c r="AE51" i="8" l="1"/>
  <c r="AE52" i="8" s="1"/>
  <c r="AF50" i="8"/>
  <c r="AG49" i="8" s="1"/>
  <c r="AF51" i="8"/>
  <c r="AF52" i="8" s="1"/>
  <c r="AR70" i="8"/>
  <c r="AS69" i="8" s="1"/>
  <c r="AQ60" i="8"/>
  <c r="AR59" i="8" s="1"/>
  <c r="AN36" i="8"/>
  <c r="AM37" i="8"/>
  <c r="AG50" i="8" l="1"/>
  <c r="AH49" i="8" s="1"/>
  <c r="AG51" i="8"/>
  <c r="AG52" i="8" s="1"/>
  <c r="AS70" i="8"/>
  <c r="AT69" i="8" s="1"/>
  <c r="AG71" i="8"/>
  <c r="AG72" i="8" s="1"/>
  <c r="AR60" i="8"/>
  <c r="AS59" i="8" s="1"/>
  <c r="AG61" i="8"/>
  <c r="AG62" i="8" s="1"/>
  <c r="AO36" i="8"/>
  <c r="AN37" i="8"/>
  <c r="AH50" i="8" l="1"/>
  <c r="AH51" i="8" s="1"/>
  <c r="AH52" i="8" s="1"/>
  <c r="AT70" i="8"/>
  <c r="AU69" i="8" s="1"/>
  <c r="AS60" i="8"/>
  <c r="AT59" i="8"/>
  <c r="AP36" i="8"/>
  <c r="AO37" i="8"/>
  <c r="AI49" i="8" l="1"/>
  <c r="AU70" i="8"/>
  <c r="AV69" i="8" s="1"/>
  <c r="AT60" i="8"/>
  <c r="AU59" i="8"/>
  <c r="AP37" i="8"/>
  <c r="AQ36" i="8"/>
  <c r="AI50" i="8" l="1"/>
  <c r="AJ49" i="8" s="1"/>
  <c r="AV70" i="8"/>
  <c r="AW69" i="8" s="1"/>
  <c r="AH71" i="8"/>
  <c r="AH72" i="8" s="1"/>
  <c r="AU60" i="8"/>
  <c r="AV59" i="8" s="1"/>
  <c r="AH61" i="8"/>
  <c r="AH62" i="8" s="1"/>
  <c r="AR36" i="8"/>
  <c r="AQ37" i="8"/>
  <c r="AJ50" i="8" l="1"/>
  <c r="AJ51" i="8" s="1"/>
  <c r="AJ52" i="8" s="1"/>
  <c r="AW70" i="8"/>
  <c r="BC74" i="8"/>
  <c r="BB74" i="8"/>
  <c r="BA74" i="8"/>
  <c r="AZ74" i="8"/>
  <c r="AY74" i="8"/>
  <c r="AX74" i="8"/>
  <c r="AI51" i="8"/>
  <c r="AI52" i="8" s="1"/>
  <c r="AI71" i="8"/>
  <c r="AI72" i="8" s="1"/>
  <c r="AJ71" i="8"/>
  <c r="AJ72" i="8" s="1"/>
  <c r="AV60" i="8"/>
  <c r="AW59" i="8" s="1"/>
  <c r="AW60" i="8" s="1"/>
  <c r="AI61" i="8"/>
  <c r="AI62" i="8" s="1"/>
  <c r="AJ61" i="8"/>
  <c r="AJ62" i="8" s="1"/>
  <c r="AS36" i="8"/>
  <c r="AR37" i="8"/>
  <c r="AK49" i="8" l="1"/>
  <c r="AK61" i="8"/>
  <c r="AS37" i="8"/>
  <c r="AT36" i="8"/>
  <c r="AK50" i="8" l="1"/>
  <c r="AK51" i="8" s="1"/>
  <c r="AK52" i="8" s="1"/>
  <c r="A54" i="8" s="1"/>
  <c r="AL49" i="8"/>
  <c r="AK71" i="8"/>
  <c r="AL71" i="8"/>
  <c r="AL72" i="8" s="1"/>
  <c r="AK62" i="8"/>
  <c r="A64" i="8" s="1"/>
  <c r="AL61" i="8"/>
  <c r="AL62" i="8" s="1"/>
  <c r="AU36" i="8"/>
  <c r="AT37" i="8"/>
  <c r="AL50" i="8" l="1"/>
  <c r="AL51" i="8" s="1"/>
  <c r="AL52" i="8" s="1"/>
  <c r="AM49" i="8"/>
  <c r="AK72" i="8"/>
  <c r="A74" i="8" s="1"/>
  <c r="AM71" i="8"/>
  <c r="AM72" i="8" s="1"/>
  <c r="AM61" i="8"/>
  <c r="AM62" i="8" s="1"/>
  <c r="AV36" i="8"/>
  <c r="AU37" i="8"/>
  <c r="AM50" i="8" l="1"/>
  <c r="AN49" i="8" s="1"/>
  <c r="AM51" i="8"/>
  <c r="AM52" i="8" s="1"/>
  <c r="AW36" i="8"/>
  <c r="AW37" i="8" s="1"/>
  <c r="AV37" i="8"/>
  <c r="AN50" i="8" l="1"/>
  <c r="AO49" i="8" s="1"/>
  <c r="AN51" i="8"/>
  <c r="AN52" i="8" s="1"/>
  <c r="AN71" i="8"/>
  <c r="AN72" i="8" s="1"/>
  <c r="AN61" i="8"/>
  <c r="AN62" i="8" s="1"/>
  <c r="AY37" i="8"/>
  <c r="AO50" i="8" l="1"/>
  <c r="AP49" i="8" s="1"/>
  <c r="AO61" i="8"/>
  <c r="AO62" i="8" s="1"/>
  <c r="AP50" i="8" l="1"/>
  <c r="AQ49" i="8" s="1"/>
  <c r="AP51" i="8"/>
  <c r="AP52" i="8" s="1"/>
  <c r="AO51" i="8"/>
  <c r="AO52" i="8" s="1"/>
  <c r="AO71" i="8"/>
  <c r="AO72" i="8" s="1"/>
  <c r="AQ50" i="8" l="1"/>
  <c r="AQ51" i="8" s="1"/>
  <c r="AQ52" i="8" s="1"/>
  <c r="AP61" i="8"/>
  <c r="AP62" i="8" s="1"/>
  <c r="AR49" i="8" l="1"/>
  <c r="AQ61" i="8"/>
  <c r="AQ62" i="8" s="1"/>
  <c r="AR50" i="8" l="1"/>
  <c r="AR51" i="8" s="1"/>
  <c r="AR52" i="8" s="1"/>
  <c r="AS49" i="8"/>
  <c r="AP71" i="8"/>
  <c r="AP72" i="8" s="1"/>
  <c r="AQ71" i="8"/>
  <c r="AQ72" i="8" s="1"/>
  <c r="AR61" i="8"/>
  <c r="AR62" i="8" s="1"/>
  <c r="AS61" i="8"/>
  <c r="AS62" i="8" s="1"/>
  <c r="AS50" i="8" l="1"/>
  <c r="AS51" i="8" s="1"/>
  <c r="AS52" i="8" s="1"/>
  <c r="AR71" i="8"/>
  <c r="AR72" i="8" s="1"/>
  <c r="AT61" i="8"/>
  <c r="AT62" i="8" s="1"/>
  <c r="AT49" i="8" l="1"/>
  <c r="AU61" i="8"/>
  <c r="AU62" i="8" s="1"/>
  <c r="AT50" i="8" l="1"/>
  <c r="AT51" i="8" s="1"/>
  <c r="AT52" i="8" s="1"/>
  <c r="AU49" i="8"/>
  <c r="AT71" i="8"/>
  <c r="AT72" i="8" s="1"/>
  <c r="AS71" i="8"/>
  <c r="AS72" i="8" s="1"/>
  <c r="AV61" i="8"/>
  <c r="AV62" i="8" s="1"/>
  <c r="AU50" i="8" l="1"/>
  <c r="AV49" i="8" s="1"/>
  <c r="AU71" i="8"/>
  <c r="AU72" i="8" s="1"/>
  <c r="AU51" i="8" l="1"/>
  <c r="AU52" i="8" s="1"/>
  <c r="AV50" i="8"/>
  <c r="AW49" i="8" s="1"/>
  <c r="AW61" i="8"/>
  <c r="BI73" i="8" l="1"/>
  <c r="BI72" i="8"/>
  <c r="BI63" i="8"/>
  <c r="BI62" i="8"/>
  <c r="BI64" i="8"/>
  <c r="AW50" i="8"/>
  <c r="AW51" i="8" s="1"/>
  <c r="AW52" i="8" s="1"/>
  <c r="BI56" i="8"/>
  <c r="BI53" i="8"/>
  <c r="BA54" i="8"/>
  <c r="AZ54" i="8"/>
  <c r="AX54" i="8"/>
  <c r="BC54" i="8"/>
  <c r="AV51" i="8"/>
  <c r="AV52" i="8" s="1"/>
  <c r="AY52" i="8"/>
  <c r="AV71" i="8"/>
  <c r="AV72" i="8" s="1"/>
  <c r="AW62" i="8"/>
  <c r="AY62" i="8" s="1"/>
  <c r="AX64" i="8"/>
  <c r="AZ64" i="8"/>
  <c r="BA64" i="8"/>
  <c r="BB64" i="8"/>
  <c r="AY64" i="8"/>
  <c r="BC64" i="8"/>
  <c r="AY54" i="8" l="1"/>
  <c r="BI54" i="8"/>
  <c r="BI66" i="8"/>
  <c r="BB54" i="8"/>
  <c r="BI52" i="8"/>
  <c r="BI74" i="8"/>
  <c r="AW71" i="8" l="1"/>
  <c r="AW72" i="8" l="1"/>
  <c r="AY72" i="8" s="1"/>
</calcChain>
</file>

<file path=xl/sharedStrings.xml><?xml version="1.0" encoding="utf-8"?>
<sst xmlns="http://schemas.openxmlformats.org/spreadsheetml/2006/main" count="133" uniqueCount="99">
  <si>
    <t>Monday</t>
  </si>
  <si>
    <t>Tuesday</t>
  </si>
  <si>
    <t>Wednesday</t>
  </si>
  <si>
    <t>Thursday</t>
  </si>
  <si>
    <t>Friday</t>
  </si>
  <si>
    <t>Saturday</t>
  </si>
  <si>
    <t>Demand</t>
  </si>
  <si>
    <t>Week 1</t>
  </si>
  <si>
    <t>Week 2</t>
  </si>
  <si>
    <t>Week3</t>
  </si>
  <si>
    <t>Week 4</t>
  </si>
  <si>
    <t>Week 5</t>
  </si>
  <si>
    <t>Week 6</t>
  </si>
  <si>
    <t>Week 7</t>
  </si>
  <si>
    <t>Week 10</t>
  </si>
  <si>
    <t>Week 11</t>
  </si>
  <si>
    <t>Week 12</t>
  </si>
  <si>
    <t>Week 13</t>
  </si>
  <si>
    <t>Week 14</t>
  </si>
  <si>
    <t>Week 15</t>
  </si>
  <si>
    <t>Week 16</t>
  </si>
  <si>
    <t>Week 9</t>
  </si>
  <si>
    <t>Week 8</t>
  </si>
  <si>
    <t>Week 48</t>
  </si>
  <si>
    <t>Week 47</t>
  </si>
  <si>
    <t>Week 46</t>
  </si>
  <si>
    <t>Week 45</t>
  </si>
  <si>
    <t>Week 44</t>
  </si>
  <si>
    <t>Week 39</t>
  </si>
  <si>
    <t>Week 40</t>
  </si>
  <si>
    <t>Week 41</t>
  </si>
  <si>
    <t>Week 42</t>
  </si>
  <si>
    <t>Week 43</t>
  </si>
  <si>
    <t>Week 33</t>
  </si>
  <si>
    <t>Week 34</t>
  </si>
  <si>
    <t>Week 35</t>
  </si>
  <si>
    <t>Week 36</t>
  </si>
  <si>
    <t>Week 37</t>
  </si>
  <si>
    <t>Week 38</t>
  </si>
  <si>
    <t>Week 17</t>
  </si>
  <si>
    <t>Week 18</t>
  </si>
  <si>
    <t>Week 27</t>
  </si>
  <si>
    <t>Week 28</t>
  </si>
  <si>
    <t>Week 29</t>
  </si>
  <si>
    <t>Week 26</t>
  </si>
  <si>
    <t>Week 25</t>
  </si>
  <si>
    <t>Week 24</t>
  </si>
  <si>
    <t>Week 23</t>
  </si>
  <si>
    <t>Week 22</t>
  </si>
  <si>
    <t>Week 21</t>
  </si>
  <si>
    <t>Week 20</t>
  </si>
  <si>
    <t>Week 19</t>
  </si>
  <si>
    <t>Week 30</t>
  </si>
  <si>
    <t>Week 31</t>
  </si>
  <si>
    <t>Week 32</t>
  </si>
  <si>
    <t>Intercept</t>
  </si>
  <si>
    <t>Forecast</t>
  </si>
  <si>
    <t>AD</t>
  </si>
  <si>
    <t>MAD</t>
  </si>
  <si>
    <t>Slope</t>
  </si>
  <si>
    <t>Dataset</t>
  </si>
  <si>
    <t>G0</t>
  </si>
  <si>
    <t>S0</t>
  </si>
  <si>
    <t>S_t</t>
  </si>
  <si>
    <t>G_t</t>
  </si>
  <si>
    <t>Weekly Average</t>
  </si>
  <si>
    <t>MA(1)</t>
  </si>
  <si>
    <t>MA(2)</t>
  </si>
  <si>
    <t>MA(3)</t>
  </si>
  <si>
    <t>MA(4)</t>
  </si>
  <si>
    <t>MA(5)</t>
  </si>
  <si>
    <t>MA(6)</t>
  </si>
  <si>
    <t>MA(7)</t>
  </si>
  <si>
    <t>MA(8)</t>
  </si>
  <si>
    <t>MA(9)</t>
  </si>
  <si>
    <t>AD for MA(1)</t>
  </si>
  <si>
    <t>AD for MA(2)</t>
  </si>
  <si>
    <t>AD for MA(3)</t>
  </si>
  <si>
    <t>AD for MA(4)</t>
  </si>
  <si>
    <t>AD for MA(5)</t>
  </si>
  <si>
    <t>AD for MA(6)</t>
  </si>
  <si>
    <t>AD for MA(7)</t>
  </si>
  <si>
    <t>AD for MA(8)</t>
  </si>
  <si>
    <t>AD for MA(9)</t>
  </si>
  <si>
    <t>F0</t>
  </si>
  <si>
    <t>alpha</t>
  </si>
  <si>
    <t>ES</t>
  </si>
  <si>
    <t>MAD for training</t>
  </si>
  <si>
    <t>beta</t>
  </si>
  <si>
    <t>Moving Average</t>
  </si>
  <si>
    <t>Exponential Smoothing</t>
  </si>
  <si>
    <t>Linear Regression</t>
  </si>
  <si>
    <t>Double ES</t>
  </si>
  <si>
    <t>Best Model Forecast</t>
  </si>
  <si>
    <t>Week</t>
  </si>
  <si>
    <t>Train</t>
  </si>
  <si>
    <t>Test</t>
  </si>
  <si>
    <t>Initialization with regression line</t>
  </si>
  <si>
    <t>Initialization same as winter method with seasonality=1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</si>
</sst>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E7E6E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1" fontId="1" fillId="0" borderId="2" xfId="0" applyNumberFormat="1" applyFont="1" applyFill="1" applyBorder="1" applyAlignment="1">
      <alignment horizontal="left" vertical="top" shrinkToFit="1"/>
    </xf>
    <xf numFmtId="1" fontId="1" fillId="0" borderId="1" xfId="0" applyNumberFormat="1" applyFont="1" applyFill="1" applyBorder="1" applyAlignment="1">
      <alignment horizontal="left" vertical="top" shrinkToFit="1"/>
    </xf>
    <xf numFmtId="1" fontId="1" fillId="0" borderId="4" xfId="0" applyNumberFormat="1" applyFont="1" applyFill="1" applyBorder="1" applyAlignment="1">
      <alignment horizontal="left" vertical="top" shrinkToFit="1"/>
    </xf>
    <xf numFmtId="0" fontId="1" fillId="3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1" fontId="0" fillId="0" borderId="0" xfId="0" applyNumberForma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0" fillId="0" borderId="3" xfId="0" applyFill="1" applyBorder="1" applyAlignment="1">
      <alignment horizontal="left" vertical="top"/>
    </xf>
    <xf numFmtId="1" fontId="0" fillId="0" borderId="5" xfId="0" applyNumberFormat="1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1" fontId="1" fillId="2" borderId="6" xfId="0" applyNumberFormat="1" applyFont="1" applyFill="1" applyBorder="1" applyAlignment="1">
      <alignment horizontal="left" vertical="center" shrinkToFit="1"/>
    </xf>
    <xf numFmtId="1" fontId="1" fillId="2" borderId="4" xfId="0" applyNumberFormat="1" applyFont="1" applyFill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left" vertical="center" shrinkToFit="1"/>
    </xf>
    <xf numFmtId="2" fontId="0" fillId="0" borderId="5" xfId="0" applyNumberFormat="1" applyFill="1" applyBorder="1" applyAlignment="1">
      <alignment horizontal="left" vertical="top"/>
    </xf>
    <xf numFmtId="2" fontId="0" fillId="0" borderId="3" xfId="0" applyNumberForma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MAD values</a:t>
            </a:r>
            <a:r>
              <a:rPr lang="en-US" baseline="0"/>
              <a:t> for different order of moving average model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yVal>
            <c:numRef>
              <c:f>'Weekly avg'!$AY$24:$AY$32</c:f>
              <c:numCache>
                <c:formatCode>General</c:formatCode>
                <c:ptCount val="9"/>
                <c:pt idx="0">
                  <c:v>1.4743589743589742</c:v>
                </c:pt>
                <c:pt idx="1">
                  <c:v>1.2467948717948714</c:v>
                </c:pt>
                <c:pt idx="2">
                  <c:v>1.1025641025641024</c:v>
                </c:pt>
                <c:pt idx="3">
                  <c:v>1.1105769230769225</c:v>
                </c:pt>
                <c:pt idx="4">
                  <c:v>1.1102564102564101</c:v>
                </c:pt>
                <c:pt idx="5">
                  <c:v>1.1314102564102568</c:v>
                </c:pt>
                <c:pt idx="6">
                  <c:v>1.153846153846154</c:v>
                </c:pt>
                <c:pt idx="7">
                  <c:v>1.163461538461539</c:v>
                </c:pt>
                <c:pt idx="8">
                  <c:v>1.1773504273504272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F3C-46AF-AC5D-AFD163758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5081744"/>
        <c:axId val="1735082160"/>
      </c:scatterChart>
      <c:valAx>
        <c:axId val="1735081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082160"/>
        <c:crosses val="autoZero"/>
        <c:crossBetween val="midCat"/>
      </c:valAx>
      <c:valAx>
        <c:axId val="1735082160"/>
        <c:scaling>
          <c:orientation val="minMax"/>
          <c:max val="1.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5081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Time series of weekly</a:t>
            </a:r>
            <a:r>
              <a:rPr lang="en-US" baseline="0"/>
              <a:t> average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'Weekly avg'!$B$11:$AW$11</c:f>
              <c:numCache>
                <c:formatCode>0</c:formatCode>
                <c:ptCount val="48"/>
                <c:pt idx="0">
                  <c:v>24.166666666666668</c:v>
                </c:pt>
                <c:pt idx="1">
                  <c:v>24.5</c:v>
                </c:pt>
                <c:pt idx="2">
                  <c:v>22.333333333333332</c:v>
                </c:pt>
                <c:pt idx="3">
                  <c:v>25.166666666666668</c:v>
                </c:pt>
                <c:pt idx="4">
                  <c:v>25.833333333333332</c:v>
                </c:pt>
                <c:pt idx="5">
                  <c:v>24.666666666666668</c:v>
                </c:pt>
                <c:pt idx="6">
                  <c:v>23.333333333333332</c:v>
                </c:pt>
                <c:pt idx="7">
                  <c:v>20.833333333333332</c:v>
                </c:pt>
                <c:pt idx="8">
                  <c:v>21.166666666666668</c:v>
                </c:pt>
                <c:pt idx="9">
                  <c:v>24</c:v>
                </c:pt>
                <c:pt idx="10">
                  <c:v>24</c:v>
                </c:pt>
                <c:pt idx="11">
                  <c:v>22.5</c:v>
                </c:pt>
                <c:pt idx="12">
                  <c:v>25.833333333333332</c:v>
                </c:pt>
                <c:pt idx="13">
                  <c:v>22.5</c:v>
                </c:pt>
                <c:pt idx="14">
                  <c:v>23.666666666666668</c:v>
                </c:pt>
                <c:pt idx="15">
                  <c:v>24.833333333333332</c:v>
                </c:pt>
                <c:pt idx="16">
                  <c:v>24.833333333333332</c:v>
                </c:pt>
                <c:pt idx="17">
                  <c:v>25.166666666666668</c:v>
                </c:pt>
                <c:pt idx="18">
                  <c:v>24.833333333333332</c:v>
                </c:pt>
                <c:pt idx="19">
                  <c:v>24.333333333333332</c:v>
                </c:pt>
                <c:pt idx="20">
                  <c:v>25</c:v>
                </c:pt>
                <c:pt idx="21">
                  <c:v>23.166666666666668</c:v>
                </c:pt>
                <c:pt idx="22">
                  <c:v>25.5</c:v>
                </c:pt>
                <c:pt idx="23">
                  <c:v>21</c:v>
                </c:pt>
                <c:pt idx="24">
                  <c:v>23.833333333333332</c:v>
                </c:pt>
                <c:pt idx="25">
                  <c:v>25</c:v>
                </c:pt>
                <c:pt idx="26">
                  <c:v>23.166666666666668</c:v>
                </c:pt>
                <c:pt idx="27">
                  <c:v>24.666666666666668</c:v>
                </c:pt>
                <c:pt idx="28">
                  <c:v>24.166666666666668</c:v>
                </c:pt>
                <c:pt idx="29">
                  <c:v>26.5</c:v>
                </c:pt>
                <c:pt idx="30">
                  <c:v>22.833333333333332</c:v>
                </c:pt>
                <c:pt idx="31">
                  <c:v>22.333333333333332</c:v>
                </c:pt>
                <c:pt idx="32">
                  <c:v>23.333333333333332</c:v>
                </c:pt>
                <c:pt idx="33">
                  <c:v>23.166666666666668</c:v>
                </c:pt>
                <c:pt idx="34">
                  <c:v>22</c:v>
                </c:pt>
                <c:pt idx="35">
                  <c:v>22.666666666666668</c:v>
                </c:pt>
                <c:pt idx="36">
                  <c:v>23.5</c:v>
                </c:pt>
                <c:pt idx="37">
                  <c:v>22.166666666666668</c:v>
                </c:pt>
                <c:pt idx="38">
                  <c:v>26.666666666666668</c:v>
                </c:pt>
                <c:pt idx="39">
                  <c:v>22.833333333333332</c:v>
                </c:pt>
                <c:pt idx="40">
                  <c:v>25.5</c:v>
                </c:pt>
                <c:pt idx="41">
                  <c:v>24</c:v>
                </c:pt>
                <c:pt idx="42">
                  <c:v>25.5</c:v>
                </c:pt>
                <c:pt idx="43">
                  <c:v>24.166666666666668</c:v>
                </c:pt>
                <c:pt idx="44">
                  <c:v>21.166666666666668</c:v>
                </c:pt>
                <c:pt idx="45">
                  <c:v>22.666666666666668</c:v>
                </c:pt>
                <c:pt idx="46">
                  <c:v>21.833333333333332</c:v>
                </c:pt>
                <c:pt idx="47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E1-4E41-B8D7-A8CD8460A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49555712"/>
        <c:axId val="1749559456"/>
      </c:lineChart>
      <c:catAx>
        <c:axId val="174955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559456"/>
        <c:crosses val="autoZero"/>
        <c:auto val="1"/>
        <c:lblAlgn val="ctr"/>
        <c:lblOffset val="100"/>
        <c:noMultiLvlLbl val="0"/>
      </c:catAx>
      <c:valAx>
        <c:axId val="1749559456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955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Weekly</a:t>
            </a:r>
            <a:r>
              <a:rPr lang="en-US" baseline="0"/>
              <a:t> Demand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'Weekly avg'!$BH$3</c:f>
              <c:strCache>
                <c:ptCount val="1"/>
                <c:pt idx="0">
                  <c:v>Demand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'Weekly avg'!$BG$4:$BG$58</c:f>
              <c:numCache>
                <c:formatCode>General</c:formatCode>
                <c:ptCount val="5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2">
                  <c:v>52</c:v>
                </c:pt>
                <c:pt idx="53">
                  <c:v>44</c:v>
                </c:pt>
                <c:pt idx="54">
                  <c:v>45</c:v>
                </c:pt>
              </c:numCache>
            </c:numRef>
          </c:cat>
          <c:val>
            <c:numRef>
              <c:f>'Weekly avg'!$BH$4:$BH$58</c:f>
              <c:numCache>
                <c:formatCode>0</c:formatCode>
                <c:ptCount val="55"/>
                <c:pt idx="0">
                  <c:v>24.166666666666668</c:v>
                </c:pt>
                <c:pt idx="1">
                  <c:v>24.5</c:v>
                </c:pt>
                <c:pt idx="2">
                  <c:v>22.333333333333332</c:v>
                </c:pt>
                <c:pt idx="3">
                  <c:v>25.166666666666668</c:v>
                </c:pt>
                <c:pt idx="4">
                  <c:v>25.833333333333332</c:v>
                </c:pt>
                <c:pt idx="5">
                  <c:v>24.666666666666668</c:v>
                </c:pt>
                <c:pt idx="6">
                  <c:v>23.333333333333332</c:v>
                </c:pt>
                <c:pt idx="7">
                  <c:v>20.833333333333332</c:v>
                </c:pt>
                <c:pt idx="8">
                  <c:v>21.166666666666668</c:v>
                </c:pt>
                <c:pt idx="9">
                  <c:v>24</c:v>
                </c:pt>
                <c:pt idx="10">
                  <c:v>24</c:v>
                </c:pt>
                <c:pt idx="11">
                  <c:v>22.5</c:v>
                </c:pt>
                <c:pt idx="12">
                  <c:v>25.833333333333332</c:v>
                </c:pt>
                <c:pt idx="13">
                  <c:v>22.5</c:v>
                </c:pt>
                <c:pt idx="14">
                  <c:v>23.666666666666668</c:v>
                </c:pt>
                <c:pt idx="15">
                  <c:v>24.833333333333332</c:v>
                </c:pt>
                <c:pt idx="16">
                  <c:v>24.833333333333332</c:v>
                </c:pt>
                <c:pt idx="17">
                  <c:v>25.166666666666668</c:v>
                </c:pt>
                <c:pt idx="18">
                  <c:v>24.833333333333332</c:v>
                </c:pt>
                <c:pt idx="19">
                  <c:v>24.333333333333332</c:v>
                </c:pt>
                <c:pt idx="20">
                  <c:v>25</c:v>
                </c:pt>
                <c:pt idx="21">
                  <c:v>23.166666666666668</c:v>
                </c:pt>
                <c:pt idx="22">
                  <c:v>25.5</c:v>
                </c:pt>
                <c:pt idx="23">
                  <c:v>21</c:v>
                </c:pt>
                <c:pt idx="24">
                  <c:v>23.833333333333332</c:v>
                </c:pt>
                <c:pt idx="25">
                  <c:v>25</c:v>
                </c:pt>
                <c:pt idx="26">
                  <c:v>23.166666666666668</c:v>
                </c:pt>
                <c:pt idx="27">
                  <c:v>24.666666666666668</c:v>
                </c:pt>
                <c:pt idx="28">
                  <c:v>24.166666666666668</c:v>
                </c:pt>
                <c:pt idx="29">
                  <c:v>26.5</c:v>
                </c:pt>
                <c:pt idx="30">
                  <c:v>22.833333333333332</c:v>
                </c:pt>
                <c:pt idx="31">
                  <c:v>22.333333333333332</c:v>
                </c:pt>
                <c:pt idx="32">
                  <c:v>23.333333333333332</c:v>
                </c:pt>
                <c:pt idx="33">
                  <c:v>23.166666666666668</c:v>
                </c:pt>
                <c:pt idx="34">
                  <c:v>22</c:v>
                </c:pt>
                <c:pt idx="35">
                  <c:v>22.666666666666668</c:v>
                </c:pt>
                <c:pt idx="36">
                  <c:v>23.5</c:v>
                </c:pt>
                <c:pt idx="37">
                  <c:v>22.166666666666668</c:v>
                </c:pt>
                <c:pt idx="38">
                  <c:v>26.666666666666668</c:v>
                </c:pt>
                <c:pt idx="39">
                  <c:v>22.833333333333332</c:v>
                </c:pt>
                <c:pt idx="40">
                  <c:v>25.5</c:v>
                </c:pt>
                <c:pt idx="41">
                  <c:v>24</c:v>
                </c:pt>
                <c:pt idx="42">
                  <c:v>25.5</c:v>
                </c:pt>
                <c:pt idx="43">
                  <c:v>24.166666666666668</c:v>
                </c:pt>
                <c:pt idx="44">
                  <c:v>21.166666666666668</c:v>
                </c:pt>
                <c:pt idx="45">
                  <c:v>22.666666666666668</c:v>
                </c:pt>
                <c:pt idx="46">
                  <c:v>21.833333333333332</c:v>
                </c:pt>
                <c:pt idx="47">
                  <c:v>25</c:v>
                </c:pt>
                <c:pt idx="53">
                  <c:v>24.921666666666663</c:v>
                </c:pt>
                <c:pt idx="54">
                  <c:v>24.549444444444447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06-4F8C-A4AC-CE37B47D411B}"/>
            </c:ext>
          </c:extLst>
        </c:ser>
        <c:ser>
          <c:idx val="1"/>
          <c:order val="1"/>
          <c:tx>
            <c:strRef>
              <c:f>'Weekly avg'!$BI$3</c:f>
              <c:strCache>
                <c:ptCount val="1"/>
                <c:pt idx="0">
                  <c:v>Forecast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'Weekly avg'!$BG$4:$BG$58</c:f>
              <c:numCache>
                <c:formatCode>General</c:formatCode>
                <c:ptCount val="55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2">
                  <c:v>52</c:v>
                </c:pt>
                <c:pt idx="53">
                  <c:v>44</c:v>
                </c:pt>
                <c:pt idx="54">
                  <c:v>45</c:v>
                </c:pt>
              </c:numCache>
            </c:numRef>
          </c:cat>
          <c:val>
            <c:numRef>
              <c:f>'Weekly avg'!$BI$4:$BI$58</c:f>
              <c:numCache>
                <c:formatCode>General</c:formatCode>
                <c:ptCount val="55"/>
                <c:pt idx="48">
                  <c:v>25.182754537782849</c:v>
                </c:pt>
                <c:pt idx="49">
                  <c:v>25.303911056358167</c:v>
                </c:pt>
                <c:pt idx="50">
                  <c:v>25.425067574933482</c:v>
                </c:pt>
                <c:pt idx="52">
                  <c:v>25.546224093508801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06-4F8C-A4AC-CE37B47D4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6200399"/>
        <c:axId val="907018335"/>
      </c:lineChart>
      <c:catAx>
        <c:axId val="10862003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018335"/>
        <c:crosses val="autoZero"/>
        <c:auto val="1"/>
        <c:lblAlgn val="ctr"/>
        <c:lblOffset val="100"/>
        <c:noMultiLvlLbl val="0"/>
      </c:catAx>
      <c:valAx>
        <c:axId val="907018335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62003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4534</xdr:colOff>
      <xdr:row>0</xdr:row>
      <xdr:rowOff>159410</xdr:rowOff>
    </xdr:from>
    <xdr:to>
      <xdr:col>17</xdr:col>
      <xdr:colOff>380997</xdr:colOff>
      <xdr:row>0</xdr:row>
      <xdr:rowOff>2813874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213591</xdr:colOff>
      <xdr:row>0</xdr:row>
      <xdr:rowOff>192810</xdr:rowOff>
    </xdr:from>
    <xdr:to>
      <xdr:col>7</xdr:col>
      <xdr:colOff>363682</xdr:colOff>
      <xdr:row>0</xdr:row>
      <xdr:rowOff>2736274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49</xdr:col>
      <xdr:colOff>419100</xdr:colOff>
      <xdr:row>0</xdr:row>
      <xdr:rowOff>43543</xdr:rowOff>
    </xdr:from>
    <xdr:to>
      <xdr:col>57</xdr:col>
      <xdr:colOff>114300</xdr:colOff>
      <xdr:row>0</xdr:row>
      <xdr:rowOff>2786743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00E5732-0D4D-46D2-9A34-E174390DAA4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I74"/>
  <sheetViews>
    <sheetView tabSelected="1" topLeftCell="A22" zoomScale="70" zoomScaleNormal="70" workbookViewId="0">
      <selection activeCell="F62" sqref="F62"/>
    </sheetView>
  </sheetViews>
  <sheetFormatPr defaultRowHeight="12.75" x14ac:dyDescent="0.2"/>
  <cols>
    <col min="1" max="1" width="17.6640625" customWidth="1"/>
    <col min="2" max="2" width="8.33203125" bestFit="1" customWidth="1"/>
  </cols>
  <sheetData>
    <row r="1" spans="1:61" ht="231.6" customHeight="1" x14ac:dyDescent="0.2"/>
    <row r="2" spans="1:61" ht="15.95" customHeight="1" x14ac:dyDescent="0.2">
      <c r="B2" s="10">
        <v>1</v>
      </c>
      <c r="C2" s="10">
        <v>2</v>
      </c>
      <c r="D2" s="10">
        <v>3</v>
      </c>
      <c r="E2" s="10">
        <v>4</v>
      </c>
      <c r="F2" s="10">
        <v>5</v>
      </c>
      <c r="G2" s="10">
        <v>6</v>
      </c>
      <c r="H2" s="10">
        <v>7</v>
      </c>
      <c r="I2" s="10">
        <v>8</v>
      </c>
      <c r="J2" s="10">
        <v>9</v>
      </c>
      <c r="K2" s="10">
        <v>10</v>
      </c>
      <c r="L2" s="10">
        <v>11</v>
      </c>
      <c r="M2" s="10">
        <v>12</v>
      </c>
      <c r="N2" s="10">
        <v>13</v>
      </c>
      <c r="O2" s="10">
        <v>14</v>
      </c>
      <c r="P2" s="10">
        <v>15</v>
      </c>
      <c r="Q2" s="10">
        <v>16</v>
      </c>
      <c r="R2" s="10">
        <v>17</v>
      </c>
      <c r="S2" s="10">
        <v>18</v>
      </c>
      <c r="T2" s="10">
        <v>19</v>
      </c>
      <c r="U2" s="10">
        <v>20</v>
      </c>
      <c r="V2" s="10">
        <v>21</v>
      </c>
      <c r="W2" s="10">
        <v>22</v>
      </c>
      <c r="X2" s="10">
        <v>23</v>
      </c>
      <c r="Y2" s="10">
        <v>24</v>
      </c>
      <c r="Z2" s="10">
        <v>25</v>
      </c>
      <c r="AA2" s="10">
        <v>26</v>
      </c>
      <c r="AB2" s="10">
        <v>27</v>
      </c>
      <c r="AC2" s="10">
        <v>28</v>
      </c>
      <c r="AD2" s="10">
        <v>29</v>
      </c>
      <c r="AE2" s="10">
        <v>30</v>
      </c>
      <c r="AF2" s="10">
        <v>31</v>
      </c>
      <c r="AG2" s="10">
        <v>32</v>
      </c>
      <c r="AH2" s="10">
        <v>33</v>
      </c>
      <c r="AI2" s="10">
        <v>34</v>
      </c>
      <c r="AJ2" s="10">
        <v>35</v>
      </c>
      <c r="AK2" s="10">
        <v>36</v>
      </c>
      <c r="AL2" s="10">
        <v>37</v>
      </c>
      <c r="AM2" s="10">
        <v>38</v>
      </c>
      <c r="AN2" s="10">
        <v>39</v>
      </c>
      <c r="AO2" s="10">
        <v>40</v>
      </c>
      <c r="AP2" s="10">
        <v>41</v>
      </c>
      <c r="AQ2" s="10">
        <v>42</v>
      </c>
      <c r="AR2" s="10">
        <v>43</v>
      </c>
      <c r="AS2" s="10">
        <v>44</v>
      </c>
      <c r="AT2" s="10">
        <v>45</v>
      </c>
      <c r="AU2" s="10">
        <v>46</v>
      </c>
      <c r="AV2" s="10">
        <v>47</v>
      </c>
      <c r="AW2" s="10">
        <v>48</v>
      </c>
    </row>
    <row r="3" spans="1:61" ht="15.75" x14ac:dyDescent="0.2">
      <c r="A3" s="5" t="s">
        <v>60</v>
      </c>
      <c r="B3" s="13" t="s">
        <v>7</v>
      </c>
      <c r="C3" s="13" t="s">
        <v>8</v>
      </c>
      <c r="D3" s="14" t="s">
        <v>9</v>
      </c>
      <c r="E3" s="13" t="s">
        <v>10</v>
      </c>
      <c r="F3" s="14" t="s">
        <v>11</v>
      </c>
      <c r="G3" s="13" t="s">
        <v>12</v>
      </c>
      <c r="H3" s="14" t="s">
        <v>13</v>
      </c>
      <c r="I3" s="14" t="s">
        <v>22</v>
      </c>
      <c r="J3" s="14" t="s">
        <v>21</v>
      </c>
      <c r="K3" s="14" t="s">
        <v>14</v>
      </c>
      <c r="L3" s="14" t="s">
        <v>15</v>
      </c>
      <c r="M3" s="14" t="s">
        <v>16</v>
      </c>
      <c r="N3" s="13" t="s">
        <v>17</v>
      </c>
      <c r="O3" s="13" t="s">
        <v>18</v>
      </c>
      <c r="P3" s="14" t="s">
        <v>19</v>
      </c>
      <c r="Q3" s="13" t="s">
        <v>20</v>
      </c>
      <c r="R3" s="14" t="s">
        <v>39</v>
      </c>
      <c r="S3" s="13" t="s">
        <v>40</v>
      </c>
      <c r="T3" s="14" t="s">
        <v>51</v>
      </c>
      <c r="U3" s="14" t="s">
        <v>50</v>
      </c>
      <c r="V3" s="14" t="s">
        <v>49</v>
      </c>
      <c r="W3" s="14" t="s">
        <v>48</v>
      </c>
      <c r="X3" s="14" t="s">
        <v>47</v>
      </c>
      <c r="Y3" s="14" t="s">
        <v>46</v>
      </c>
      <c r="Z3" s="13" t="s">
        <v>45</v>
      </c>
      <c r="AA3" s="13" t="s">
        <v>44</v>
      </c>
      <c r="AB3" s="14" t="s">
        <v>41</v>
      </c>
      <c r="AC3" s="13" t="s">
        <v>42</v>
      </c>
      <c r="AD3" s="14" t="s">
        <v>43</v>
      </c>
      <c r="AE3" s="13" t="s">
        <v>52</v>
      </c>
      <c r="AF3" s="14" t="s">
        <v>53</v>
      </c>
      <c r="AG3" s="14" t="s">
        <v>54</v>
      </c>
      <c r="AH3" s="14" t="s">
        <v>33</v>
      </c>
      <c r="AI3" s="14" t="s">
        <v>34</v>
      </c>
      <c r="AJ3" s="14" t="s">
        <v>35</v>
      </c>
      <c r="AK3" s="14" t="s">
        <v>36</v>
      </c>
      <c r="AL3" s="13" t="s">
        <v>37</v>
      </c>
      <c r="AM3" s="13" t="s">
        <v>38</v>
      </c>
      <c r="AN3" s="13" t="s">
        <v>28</v>
      </c>
      <c r="AO3" s="13" t="s">
        <v>29</v>
      </c>
      <c r="AP3" s="13" t="s">
        <v>30</v>
      </c>
      <c r="AQ3" s="13" t="s">
        <v>31</v>
      </c>
      <c r="AR3" s="13" t="s">
        <v>32</v>
      </c>
      <c r="AS3" s="13" t="s">
        <v>27</v>
      </c>
      <c r="AT3" s="13" t="s">
        <v>26</v>
      </c>
      <c r="AU3" s="13" t="s">
        <v>25</v>
      </c>
      <c r="AV3" s="13" t="s">
        <v>24</v>
      </c>
      <c r="AW3" s="15" t="s">
        <v>23</v>
      </c>
      <c r="BG3" s="7" t="s">
        <v>94</v>
      </c>
      <c r="BH3" s="7" t="s">
        <v>6</v>
      </c>
      <c r="BI3" s="7" t="s">
        <v>56</v>
      </c>
    </row>
    <row r="4" spans="1:61" ht="15.75" x14ac:dyDescent="0.2">
      <c r="A4" s="1" t="s">
        <v>0</v>
      </c>
      <c r="B4" s="2">
        <v>23</v>
      </c>
      <c r="C4" s="2">
        <v>23</v>
      </c>
      <c r="D4" s="3">
        <v>20</v>
      </c>
      <c r="E4" s="2">
        <v>24</v>
      </c>
      <c r="F4" s="3">
        <v>21</v>
      </c>
      <c r="G4" s="2">
        <v>27</v>
      </c>
      <c r="H4" s="3">
        <v>24</v>
      </c>
      <c r="I4" s="3">
        <v>19</v>
      </c>
      <c r="J4" s="3">
        <v>21</v>
      </c>
      <c r="K4" s="3">
        <v>22</v>
      </c>
      <c r="L4" s="3">
        <v>23</v>
      </c>
      <c r="M4" s="3">
        <v>20</v>
      </c>
      <c r="N4" s="2">
        <v>23</v>
      </c>
      <c r="O4" s="2">
        <v>24</v>
      </c>
      <c r="P4" s="3">
        <v>24</v>
      </c>
      <c r="Q4" s="2">
        <v>27</v>
      </c>
      <c r="R4" s="3">
        <v>23</v>
      </c>
      <c r="S4" s="2">
        <v>24</v>
      </c>
      <c r="T4" s="3">
        <v>24</v>
      </c>
      <c r="U4" s="3">
        <v>26</v>
      </c>
      <c r="V4" s="3">
        <v>26</v>
      </c>
      <c r="W4" s="3">
        <v>20</v>
      </c>
      <c r="X4" s="3">
        <v>25</v>
      </c>
      <c r="Y4" s="3">
        <v>20</v>
      </c>
      <c r="Z4" s="2">
        <v>28</v>
      </c>
      <c r="AA4" s="2">
        <v>22</v>
      </c>
      <c r="AB4" s="3">
        <v>27</v>
      </c>
      <c r="AC4" s="2">
        <v>22</v>
      </c>
      <c r="AD4" s="3">
        <v>26</v>
      </c>
      <c r="AE4" s="2">
        <v>23</v>
      </c>
      <c r="AF4" s="3">
        <v>21</v>
      </c>
      <c r="AG4" s="3">
        <v>21</v>
      </c>
      <c r="AH4" s="3">
        <v>21</v>
      </c>
      <c r="AI4" s="3">
        <v>22</v>
      </c>
      <c r="AJ4" s="3">
        <v>19</v>
      </c>
      <c r="AK4" s="3">
        <v>20</v>
      </c>
      <c r="AL4" s="2">
        <v>19</v>
      </c>
      <c r="AM4" s="2">
        <v>17</v>
      </c>
      <c r="AN4" s="3">
        <v>23</v>
      </c>
      <c r="AO4" s="2">
        <v>22</v>
      </c>
      <c r="AP4" s="3">
        <v>27</v>
      </c>
      <c r="AQ4" s="2">
        <v>22</v>
      </c>
      <c r="AR4" s="3">
        <v>20</v>
      </c>
      <c r="AS4" s="3">
        <v>21</v>
      </c>
      <c r="AT4" s="3">
        <v>20</v>
      </c>
      <c r="AU4" s="3">
        <v>18</v>
      </c>
      <c r="AV4" s="3">
        <v>23</v>
      </c>
      <c r="AW4" s="4">
        <v>22</v>
      </c>
      <c r="BG4">
        <v>1</v>
      </c>
      <c r="BH4" s="8">
        <f>AVERAGE(B4:B9)</f>
        <v>24.166666666666668</v>
      </c>
    </row>
    <row r="5" spans="1:61" ht="15.75" x14ac:dyDescent="0.2">
      <c r="A5" s="1" t="s">
        <v>1</v>
      </c>
      <c r="B5" s="2">
        <v>16</v>
      </c>
      <c r="C5" s="2">
        <v>19</v>
      </c>
      <c r="D5" s="3">
        <v>21</v>
      </c>
      <c r="E5" s="2">
        <v>21</v>
      </c>
      <c r="F5" s="3">
        <v>22</v>
      </c>
      <c r="G5" s="2">
        <v>16</v>
      </c>
      <c r="H5" s="3">
        <v>21</v>
      </c>
      <c r="I5" s="3">
        <v>19</v>
      </c>
      <c r="J5" s="3">
        <v>18</v>
      </c>
      <c r="K5" s="3">
        <v>24</v>
      </c>
      <c r="L5" s="3">
        <v>18</v>
      </c>
      <c r="M5" s="3">
        <v>19</v>
      </c>
      <c r="N5" s="2">
        <v>20</v>
      </c>
      <c r="O5" s="2">
        <v>24</v>
      </c>
      <c r="P5" s="3">
        <v>15</v>
      </c>
      <c r="Q5" s="2">
        <v>21</v>
      </c>
      <c r="R5" s="3">
        <v>23</v>
      </c>
      <c r="S5" s="2">
        <v>24</v>
      </c>
      <c r="T5" s="3">
        <v>20</v>
      </c>
      <c r="U5" s="3">
        <v>24</v>
      </c>
      <c r="V5" s="3">
        <v>26</v>
      </c>
      <c r="W5" s="3">
        <v>26</v>
      </c>
      <c r="X5" s="3">
        <v>23</v>
      </c>
      <c r="Y5" s="3">
        <v>21</v>
      </c>
      <c r="Z5" s="2">
        <v>22</v>
      </c>
      <c r="AA5" s="2">
        <v>20</v>
      </c>
      <c r="AB5" s="3">
        <v>25</v>
      </c>
      <c r="AC5" s="2">
        <v>24</v>
      </c>
      <c r="AD5" s="3">
        <v>25</v>
      </c>
      <c r="AE5" s="2">
        <v>29</v>
      </c>
      <c r="AF5" s="3">
        <v>25</v>
      </c>
      <c r="AG5" s="3">
        <v>15</v>
      </c>
      <c r="AH5" s="3">
        <v>16</v>
      </c>
      <c r="AI5" s="3">
        <v>27</v>
      </c>
      <c r="AJ5" s="3">
        <v>21</v>
      </c>
      <c r="AK5" s="3">
        <v>24</v>
      </c>
      <c r="AL5" s="2">
        <v>28</v>
      </c>
      <c r="AM5" s="2">
        <v>18</v>
      </c>
      <c r="AN5" s="3">
        <v>28</v>
      </c>
      <c r="AO5" s="2">
        <v>23</v>
      </c>
      <c r="AP5" s="3">
        <v>19</v>
      </c>
      <c r="AQ5" s="2">
        <v>20</v>
      </c>
      <c r="AR5" s="3">
        <v>23</v>
      </c>
      <c r="AS5" s="3">
        <v>21</v>
      </c>
      <c r="AT5" s="3">
        <v>23</v>
      </c>
      <c r="AU5" s="3">
        <v>23</v>
      </c>
      <c r="AV5" s="3">
        <v>18</v>
      </c>
      <c r="AW5" s="3">
        <v>19</v>
      </c>
      <c r="BG5">
        <v>2</v>
      </c>
      <c r="BH5" s="8">
        <f>AVERAGE(C4:C9)</f>
        <v>24.5</v>
      </c>
    </row>
    <row r="6" spans="1:61" ht="15.75" x14ac:dyDescent="0.2">
      <c r="A6" s="1" t="s">
        <v>2</v>
      </c>
      <c r="B6" s="2">
        <v>28</v>
      </c>
      <c r="C6" s="2">
        <v>24</v>
      </c>
      <c r="D6" s="3">
        <v>22</v>
      </c>
      <c r="E6" s="2">
        <v>22</v>
      </c>
      <c r="F6" s="3">
        <v>23</v>
      </c>
      <c r="G6" s="2">
        <v>18</v>
      </c>
      <c r="H6" s="3">
        <v>22</v>
      </c>
      <c r="I6" s="3">
        <v>21</v>
      </c>
      <c r="J6" s="3">
        <v>17</v>
      </c>
      <c r="K6" s="3">
        <v>20</v>
      </c>
      <c r="L6" s="3">
        <v>22</v>
      </c>
      <c r="M6" s="3">
        <v>22</v>
      </c>
      <c r="N6" s="2">
        <v>28</v>
      </c>
      <c r="O6" s="2">
        <v>17</v>
      </c>
      <c r="P6" s="3">
        <v>23</v>
      </c>
      <c r="Q6" s="2">
        <v>24</v>
      </c>
      <c r="R6" s="3">
        <v>19</v>
      </c>
      <c r="S6" s="2">
        <v>28</v>
      </c>
      <c r="T6" s="3">
        <v>22</v>
      </c>
      <c r="U6" s="3">
        <v>21</v>
      </c>
      <c r="V6" s="3">
        <v>19</v>
      </c>
      <c r="W6" s="3">
        <v>20</v>
      </c>
      <c r="X6" s="3">
        <v>24</v>
      </c>
      <c r="Y6" s="3">
        <v>23</v>
      </c>
      <c r="Z6" s="2">
        <v>19</v>
      </c>
      <c r="AA6" s="2">
        <v>21</v>
      </c>
      <c r="AB6" s="3">
        <v>20</v>
      </c>
      <c r="AC6" s="2">
        <v>23</v>
      </c>
      <c r="AD6" s="3">
        <v>24</v>
      </c>
      <c r="AE6" s="2">
        <v>26</v>
      </c>
      <c r="AF6" s="3">
        <v>19</v>
      </c>
      <c r="AG6" s="3">
        <v>24</v>
      </c>
      <c r="AH6" s="3">
        <v>25</v>
      </c>
      <c r="AI6" s="3">
        <v>20</v>
      </c>
      <c r="AJ6" s="3">
        <v>21</v>
      </c>
      <c r="AK6" s="3">
        <v>18</v>
      </c>
      <c r="AL6" s="2">
        <v>23</v>
      </c>
      <c r="AM6" s="2">
        <v>25</v>
      </c>
      <c r="AN6" s="3">
        <v>27</v>
      </c>
      <c r="AO6" s="2">
        <v>14</v>
      </c>
      <c r="AP6" s="3">
        <v>26</v>
      </c>
      <c r="AQ6" s="2">
        <v>21</v>
      </c>
      <c r="AR6" s="3">
        <v>23</v>
      </c>
      <c r="AS6" s="3">
        <v>23</v>
      </c>
      <c r="AT6" s="3">
        <v>20</v>
      </c>
      <c r="AU6" s="3">
        <v>18</v>
      </c>
      <c r="AV6" s="3">
        <v>24</v>
      </c>
      <c r="AW6" s="3">
        <v>18</v>
      </c>
      <c r="BG6">
        <v>3</v>
      </c>
      <c r="BH6" s="8">
        <f>AVERAGE(D4:D9)</f>
        <v>22.333333333333332</v>
      </c>
    </row>
    <row r="7" spans="1:61" ht="15.75" x14ac:dyDescent="0.2">
      <c r="A7" s="1" t="s">
        <v>3</v>
      </c>
      <c r="B7" s="2">
        <v>22</v>
      </c>
      <c r="C7" s="2">
        <v>28</v>
      </c>
      <c r="D7" s="3">
        <v>24</v>
      </c>
      <c r="E7" s="2">
        <v>27</v>
      </c>
      <c r="F7" s="3">
        <v>27</v>
      </c>
      <c r="G7" s="2">
        <v>29</v>
      </c>
      <c r="H7" s="3">
        <v>18</v>
      </c>
      <c r="I7" s="3">
        <v>20</v>
      </c>
      <c r="J7" s="3">
        <v>17</v>
      </c>
      <c r="K7" s="3">
        <v>27</v>
      </c>
      <c r="L7" s="3">
        <v>27</v>
      </c>
      <c r="M7" s="3">
        <v>28</v>
      </c>
      <c r="N7" s="2">
        <v>28</v>
      </c>
      <c r="O7" s="2">
        <v>21</v>
      </c>
      <c r="P7" s="3">
        <v>23</v>
      </c>
      <c r="Q7" s="2">
        <v>25</v>
      </c>
      <c r="R7" s="3">
        <v>31</v>
      </c>
      <c r="S7" s="2">
        <v>25</v>
      </c>
      <c r="T7" s="3">
        <v>26</v>
      </c>
      <c r="U7" s="3">
        <v>27</v>
      </c>
      <c r="V7" s="3">
        <v>31</v>
      </c>
      <c r="W7" s="3">
        <v>26</v>
      </c>
      <c r="X7" s="3">
        <v>25</v>
      </c>
      <c r="Y7" s="3">
        <v>21</v>
      </c>
      <c r="Z7" s="2">
        <v>23</v>
      </c>
      <c r="AA7" s="2">
        <v>32</v>
      </c>
      <c r="AB7" s="3">
        <v>20</v>
      </c>
      <c r="AC7" s="2">
        <v>28</v>
      </c>
      <c r="AD7" s="3">
        <v>23</v>
      </c>
      <c r="AE7" s="2">
        <v>21</v>
      </c>
      <c r="AF7" s="3">
        <v>22</v>
      </c>
      <c r="AG7" s="3">
        <v>22</v>
      </c>
      <c r="AH7" s="3">
        <v>28</v>
      </c>
      <c r="AI7" s="3">
        <v>27</v>
      </c>
      <c r="AJ7" s="3">
        <v>19</v>
      </c>
      <c r="AK7" s="3">
        <v>19</v>
      </c>
      <c r="AL7" s="2">
        <v>22</v>
      </c>
      <c r="AM7" s="2">
        <v>30</v>
      </c>
      <c r="AN7" s="3">
        <v>27</v>
      </c>
      <c r="AO7" s="2">
        <v>27</v>
      </c>
      <c r="AP7" s="3">
        <v>26</v>
      </c>
      <c r="AQ7" s="2">
        <v>32</v>
      </c>
      <c r="AR7" s="3">
        <v>24</v>
      </c>
      <c r="AS7" s="3">
        <v>21</v>
      </c>
      <c r="AT7" s="3">
        <v>15</v>
      </c>
      <c r="AU7" s="3">
        <v>31</v>
      </c>
      <c r="AV7" s="3">
        <v>19</v>
      </c>
      <c r="AW7" s="3">
        <v>36</v>
      </c>
      <c r="BG7">
        <v>4</v>
      </c>
      <c r="BH7" s="8">
        <f>AVERAGE(E4:E9)</f>
        <v>25.166666666666668</v>
      </c>
    </row>
    <row r="8" spans="1:61" ht="15.75" x14ac:dyDescent="0.2">
      <c r="A8" s="1" t="s">
        <v>4</v>
      </c>
      <c r="B8" s="2">
        <v>30</v>
      </c>
      <c r="C8" s="2">
        <v>30</v>
      </c>
      <c r="D8" s="3">
        <v>26</v>
      </c>
      <c r="E8" s="2">
        <v>27</v>
      </c>
      <c r="F8" s="3">
        <v>33</v>
      </c>
      <c r="G8" s="2">
        <v>30</v>
      </c>
      <c r="H8" s="3">
        <v>26</v>
      </c>
      <c r="I8" s="3">
        <v>23</v>
      </c>
      <c r="J8" s="3">
        <v>24</v>
      </c>
      <c r="K8" s="3">
        <v>29</v>
      </c>
      <c r="L8" s="3">
        <v>29</v>
      </c>
      <c r="M8" s="3">
        <v>24</v>
      </c>
      <c r="N8" s="2">
        <v>30</v>
      </c>
      <c r="O8" s="2">
        <v>19</v>
      </c>
      <c r="P8" s="3">
        <v>29</v>
      </c>
      <c r="Q8" s="2">
        <v>29</v>
      </c>
      <c r="R8" s="3">
        <v>27</v>
      </c>
      <c r="S8" s="2">
        <v>24</v>
      </c>
      <c r="T8" s="3">
        <v>30</v>
      </c>
      <c r="U8" s="3">
        <v>23</v>
      </c>
      <c r="V8" s="3">
        <v>24</v>
      </c>
      <c r="W8" s="3">
        <v>26</v>
      </c>
      <c r="X8" s="3">
        <v>28</v>
      </c>
      <c r="Y8" s="3">
        <v>22</v>
      </c>
      <c r="Z8" s="2">
        <v>21</v>
      </c>
      <c r="AA8" s="2">
        <v>30</v>
      </c>
      <c r="AB8" s="3">
        <v>22</v>
      </c>
      <c r="AC8" s="2">
        <v>25</v>
      </c>
      <c r="AD8" s="3">
        <v>23</v>
      </c>
      <c r="AE8" s="2">
        <v>26</v>
      </c>
      <c r="AF8" s="3">
        <v>33</v>
      </c>
      <c r="AG8" s="3">
        <v>21</v>
      </c>
      <c r="AH8" s="3">
        <v>20</v>
      </c>
      <c r="AI8" s="3">
        <v>21</v>
      </c>
      <c r="AJ8" s="3">
        <v>30</v>
      </c>
      <c r="AK8" s="3">
        <v>24</v>
      </c>
      <c r="AL8" s="2">
        <v>26</v>
      </c>
      <c r="AM8" s="2">
        <v>25</v>
      </c>
      <c r="AN8" s="3">
        <v>29</v>
      </c>
      <c r="AO8" s="2">
        <v>21</v>
      </c>
      <c r="AP8" s="3">
        <v>27</v>
      </c>
      <c r="AQ8" s="2">
        <v>24</v>
      </c>
      <c r="AR8" s="3">
        <v>29</v>
      </c>
      <c r="AS8" s="3">
        <v>33</v>
      </c>
      <c r="AT8" s="3">
        <v>22</v>
      </c>
      <c r="AU8" s="3">
        <v>23</v>
      </c>
      <c r="AV8" s="3">
        <v>25</v>
      </c>
      <c r="AW8" s="3">
        <v>33</v>
      </c>
      <c r="BG8">
        <v>5</v>
      </c>
      <c r="BH8" s="8">
        <f>AVERAGE(F4:F9)</f>
        <v>25.833333333333332</v>
      </c>
    </row>
    <row r="9" spans="1:61" ht="15.75" x14ac:dyDescent="0.2">
      <c r="A9" s="1" t="s">
        <v>5</v>
      </c>
      <c r="B9" s="2">
        <v>26</v>
      </c>
      <c r="C9" s="2">
        <v>23</v>
      </c>
      <c r="D9" s="3">
        <v>21</v>
      </c>
      <c r="E9" s="2">
        <v>30</v>
      </c>
      <c r="F9" s="3">
        <v>29</v>
      </c>
      <c r="G9" s="2">
        <v>28</v>
      </c>
      <c r="H9" s="3">
        <v>29</v>
      </c>
      <c r="I9" s="3">
        <v>23</v>
      </c>
      <c r="J9" s="3">
        <v>30</v>
      </c>
      <c r="K9" s="3">
        <v>22</v>
      </c>
      <c r="L9" s="3">
        <v>25</v>
      </c>
      <c r="M9" s="3">
        <v>22</v>
      </c>
      <c r="N9" s="2">
        <v>26</v>
      </c>
      <c r="O9" s="2">
        <v>30</v>
      </c>
      <c r="P9" s="3">
        <v>28</v>
      </c>
      <c r="Q9" s="2">
        <v>23</v>
      </c>
      <c r="R9" s="3">
        <v>26</v>
      </c>
      <c r="S9" s="2">
        <v>26</v>
      </c>
      <c r="T9" s="3">
        <v>27</v>
      </c>
      <c r="U9" s="3">
        <v>25</v>
      </c>
      <c r="V9" s="3">
        <v>24</v>
      </c>
      <c r="W9" s="3">
        <v>21</v>
      </c>
      <c r="X9" s="3">
        <v>28</v>
      </c>
      <c r="Y9" s="3">
        <v>19</v>
      </c>
      <c r="Z9" s="2">
        <v>30</v>
      </c>
      <c r="AA9" s="2">
        <v>25</v>
      </c>
      <c r="AB9" s="3">
        <v>25</v>
      </c>
      <c r="AC9" s="2">
        <v>26</v>
      </c>
      <c r="AD9" s="3">
        <v>24</v>
      </c>
      <c r="AE9" s="2">
        <v>34</v>
      </c>
      <c r="AF9" s="3">
        <v>17</v>
      </c>
      <c r="AG9" s="3">
        <v>31</v>
      </c>
      <c r="AH9" s="3">
        <v>30</v>
      </c>
      <c r="AI9" s="3">
        <v>22</v>
      </c>
      <c r="AJ9" s="3">
        <v>22</v>
      </c>
      <c r="AK9" s="3">
        <v>31</v>
      </c>
      <c r="AL9" s="2">
        <v>23</v>
      </c>
      <c r="AM9" s="2">
        <v>18</v>
      </c>
      <c r="AN9" s="3">
        <v>26</v>
      </c>
      <c r="AO9" s="2">
        <v>30</v>
      </c>
      <c r="AP9" s="3">
        <v>28</v>
      </c>
      <c r="AQ9" s="2">
        <v>25</v>
      </c>
      <c r="AR9" s="3">
        <v>34</v>
      </c>
      <c r="AS9" s="3">
        <v>26</v>
      </c>
      <c r="AT9" s="3">
        <v>27</v>
      </c>
      <c r="AU9" s="3">
        <v>23</v>
      </c>
      <c r="AV9" s="3">
        <v>22</v>
      </c>
      <c r="AW9" s="3">
        <v>22</v>
      </c>
      <c r="BG9">
        <v>6</v>
      </c>
      <c r="BH9" s="8">
        <f>AVERAGE(G4:G9)</f>
        <v>24.666666666666668</v>
      </c>
    </row>
    <row r="10" spans="1:61" x14ac:dyDescent="0.2">
      <c r="BG10">
        <v>7</v>
      </c>
      <c r="BH10" s="8">
        <f>AVERAGE(H4:H9)</f>
        <v>23.333333333333332</v>
      </c>
    </row>
    <row r="11" spans="1:61" ht="15.6" customHeight="1" x14ac:dyDescent="0.2">
      <c r="A11" s="6" t="s">
        <v>65</v>
      </c>
      <c r="B11" s="2">
        <f>AVERAGE(B4:B9)</f>
        <v>24.166666666666668</v>
      </c>
      <c r="C11" s="2">
        <f t="shared" ref="C11:AW11" si="0">AVERAGE(C4:C9)</f>
        <v>24.5</v>
      </c>
      <c r="D11" s="2">
        <f t="shared" si="0"/>
        <v>22.333333333333332</v>
      </c>
      <c r="E11" s="2">
        <f t="shared" si="0"/>
        <v>25.166666666666668</v>
      </c>
      <c r="F11" s="2">
        <f t="shared" si="0"/>
        <v>25.833333333333332</v>
      </c>
      <c r="G11" s="2">
        <f t="shared" si="0"/>
        <v>24.666666666666668</v>
      </c>
      <c r="H11" s="2">
        <f t="shared" si="0"/>
        <v>23.333333333333332</v>
      </c>
      <c r="I11" s="2">
        <f t="shared" si="0"/>
        <v>20.833333333333332</v>
      </c>
      <c r="J11" s="2">
        <f t="shared" si="0"/>
        <v>21.166666666666668</v>
      </c>
      <c r="K11" s="2">
        <f t="shared" si="0"/>
        <v>24</v>
      </c>
      <c r="L11" s="2">
        <f t="shared" si="0"/>
        <v>24</v>
      </c>
      <c r="M11" s="2">
        <f t="shared" si="0"/>
        <v>22.5</v>
      </c>
      <c r="N11" s="2">
        <f t="shared" si="0"/>
        <v>25.833333333333332</v>
      </c>
      <c r="O11" s="2">
        <f t="shared" si="0"/>
        <v>22.5</v>
      </c>
      <c r="P11" s="2">
        <f t="shared" si="0"/>
        <v>23.666666666666668</v>
      </c>
      <c r="Q11" s="2">
        <f t="shared" si="0"/>
        <v>24.833333333333332</v>
      </c>
      <c r="R11" s="2">
        <f t="shared" si="0"/>
        <v>24.833333333333332</v>
      </c>
      <c r="S11" s="2">
        <f t="shared" si="0"/>
        <v>25.166666666666668</v>
      </c>
      <c r="T11" s="2">
        <f t="shared" si="0"/>
        <v>24.833333333333332</v>
      </c>
      <c r="U11" s="2">
        <f t="shared" si="0"/>
        <v>24.333333333333332</v>
      </c>
      <c r="V11" s="2">
        <f t="shared" si="0"/>
        <v>25</v>
      </c>
      <c r="W11" s="2">
        <f t="shared" si="0"/>
        <v>23.166666666666668</v>
      </c>
      <c r="X11" s="2">
        <f t="shared" si="0"/>
        <v>25.5</v>
      </c>
      <c r="Y11" s="2">
        <f t="shared" si="0"/>
        <v>21</v>
      </c>
      <c r="Z11" s="2">
        <f t="shared" si="0"/>
        <v>23.833333333333332</v>
      </c>
      <c r="AA11" s="2">
        <f t="shared" si="0"/>
        <v>25</v>
      </c>
      <c r="AB11" s="2">
        <f t="shared" si="0"/>
        <v>23.166666666666668</v>
      </c>
      <c r="AC11" s="2">
        <f t="shared" si="0"/>
        <v>24.666666666666668</v>
      </c>
      <c r="AD11" s="2">
        <f t="shared" si="0"/>
        <v>24.166666666666668</v>
      </c>
      <c r="AE11" s="2">
        <f t="shared" si="0"/>
        <v>26.5</v>
      </c>
      <c r="AF11" s="2">
        <f t="shared" si="0"/>
        <v>22.833333333333332</v>
      </c>
      <c r="AG11" s="2">
        <f t="shared" si="0"/>
        <v>22.333333333333332</v>
      </c>
      <c r="AH11" s="2">
        <f t="shared" si="0"/>
        <v>23.333333333333332</v>
      </c>
      <c r="AI11" s="2">
        <f t="shared" si="0"/>
        <v>23.166666666666668</v>
      </c>
      <c r="AJ11" s="2">
        <f t="shared" si="0"/>
        <v>22</v>
      </c>
      <c r="AK11" s="2">
        <f t="shared" si="0"/>
        <v>22.666666666666668</v>
      </c>
      <c r="AL11" s="2">
        <f t="shared" si="0"/>
        <v>23.5</v>
      </c>
      <c r="AM11" s="2">
        <f t="shared" si="0"/>
        <v>22.166666666666668</v>
      </c>
      <c r="AN11" s="2">
        <f t="shared" si="0"/>
        <v>26.666666666666668</v>
      </c>
      <c r="AO11" s="2">
        <f t="shared" si="0"/>
        <v>22.833333333333332</v>
      </c>
      <c r="AP11" s="2">
        <f t="shared" si="0"/>
        <v>25.5</v>
      </c>
      <c r="AQ11" s="2">
        <f t="shared" si="0"/>
        <v>24</v>
      </c>
      <c r="AR11" s="2">
        <f t="shared" si="0"/>
        <v>25.5</v>
      </c>
      <c r="AS11" s="2">
        <f t="shared" si="0"/>
        <v>24.166666666666668</v>
      </c>
      <c r="AT11" s="2">
        <f t="shared" si="0"/>
        <v>21.166666666666668</v>
      </c>
      <c r="AU11" s="2">
        <f t="shared" si="0"/>
        <v>22.666666666666668</v>
      </c>
      <c r="AV11" s="2">
        <f t="shared" si="0"/>
        <v>21.833333333333332</v>
      </c>
      <c r="AW11" s="2">
        <f t="shared" si="0"/>
        <v>25</v>
      </c>
      <c r="BG11">
        <v>8</v>
      </c>
      <c r="BH11" s="8">
        <f>AVERAGE(I4:I9)</f>
        <v>20.833333333333332</v>
      </c>
    </row>
    <row r="12" spans="1:61" x14ac:dyDescent="0.2">
      <c r="BG12">
        <v>9</v>
      </c>
      <c r="BH12" s="8">
        <f>AVERAGE(J4:J9)</f>
        <v>21.166666666666668</v>
      </c>
    </row>
    <row r="13" spans="1:61" ht="31.5" x14ac:dyDescent="0.2">
      <c r="A13" s="5" t="s">
        <v>89</v>
      </c>
      <c r="BG13">
        <v>10</v>
      </c>
      <c r="BH13" s="8">
        <f>AVERAGE(K4:K9)</f>
        <v>24</v>
      </c>
    </row>
    <row r="14" spans="1:61" x14ac:dyDescent="0.2">
      <c r="A14" s="9" t="s">
        <v>66</v>
      </c>
      <c r="B14" s="10"/>
      <c r="C14" s="17">
        <f t="shared" ref="C14:AW14" si="1">B11</f>
        <v>24.166666666666668</v>
      </c>
      <c r="D14" s="17">
        <f t="shared" si="1"/>
        <v>24.5</v>
      </c>
      <c r="E14" s="17">
        <f t="shared" si="1"/>
        <v>22.333333333333332</v>
      </c>
      <c r="F14" s="17">
        <f t="shared" si="1"/>
        <v>25.166666666666668</v>
      </c>
      <c r="G14" s="17">
        <f t="shared" si="1"/>
        <v>25.833333333333332</v>
      </c>
      <c r="H14" s="17">
        <f t="shared" si="1"/>
        <v>24.666666666666668</v>
      </c>
      <c r="I14" s="17">
        <f t="shared" si="1"/>
        <v>23.333333333333332</v>
      </c>
      <c r="J14" s="17">
        <f t="shared" si="1"/>
        <v>20.833333333333332</v>
      </c>
      <c r="K14" s="17">
        <f t="shared" si="1"/>
        <v>21.166666666666668</v>
      </c>
      <c r="L14" s="17">
        <f t="shared" si="1"/>
        <v>24</v>
      </c>
      <c r="M14" s="17">
        <f t="shared" si="1"/>
        <v>24</v>
      </c>
      <c r="N14" s="17">
        <f t="shared" si="1"/>
        <v>22.5</v>
      </c>
      <c r="O14" s="17">
        <f t="shared" si="1"/>
        <v>25.833333333333332</v>
      </c>
      <c r="P14" s="17">
        <f t="shared" si="1"/>
        <v>22.5</v>
      </c>
      <c r="Q14" s="17">
        <f t="shared" si="1"/>
        <v>23.666666666666668</v>
      </c>
      <c r="R14" s="17">
        <f t="shared" si="1"/>
        <v>24.833333333333332</v>
      </c>
      <c r="S14" s="17">
        <f t="shared" si="1"/>
        <v>24.833333333333332</v>
      </c>
      <c r="T14" s="17">
        <f t="shared" si="1"/>
        <v>25.166666666666668</v>
      </c>
      <c r="U14" s="17">
        <f t="shared" si="1"/>
        <v>24.833333333333332</v>
      </c>
      <c r="V14" s="17">
        <f t="shared" si="1"/>
        <v>24.333333333333332</v>
      </c>
      <c r="W14" s="17">
        <f t="shared" si="1"/>
        <v>25</v>
      </c>
      <c r="X14" s="17">
        <f t="shared" si="1"/>
        <v>23.166666666666668</v>
      </c>
      <c r="Y14" s="17">
        <f t="shared" si="1"/>
        <v>25.5</v>
      </c>
      <c r="Z14" s="17">
        <f t="shared" si="1"/>
        <v>21</v>
      </c>
      <c r="AA14" s="17">
        <f t="shared" si="1"/>
        <v>23.833333333333332</v>
      </c>
      <c r="AB14" s="17">
        <f t="shared" si="1"/>
        <v>25</v>
      </c>
      <c r="AC14" s="17">
        <f t="shared" si="1"/>
        <v>23.166666666666668</v>
      </c>
      <c r="AD14" s="17">
        <f t="shared" si="1"/>
        <v>24.666666666666668</v>
      </c>
      <c r="AE14" s="17">
        <f t="shared" si="1"/>
        <v>24.166666666666668</v>
      </c>
      <c r="AF14" s="17">
        <f t="shared" si="1"/>
        <v>26.5</v>
      </c>
      <c r="AG14" s="17">
        <f t="shared" si="1"/>
        <v>22.833333333333332</v>
      </c>
      <c r="AH14" s="17">
        <f t="shared" si="1"/>
        <v>22.333333333333332</v>
      </c>
      <c r="AI14" s="17">
        <f t="shared" si="1"/>
        <v>23.333333333333332</v>
      </c>
      <c r="AJ14" s="17">
        <f t="shared" si="1"/>
        <v>23.166666666666668</v>
      </c>
      <c r="AK14" s="17">
        <f t="shared" si="1"/>
        <v>22</v>
      </c>
      <c r="AL14" s="17">
        <f t="shared" si="1"/>
        <v>22.666666666666668</v>
      </c>
      <c r="AM14" s="17">
        <f t="shared" si="1"/>
        <v>23.5</v>
      </c>
      <c r="AN14" s="17">
        <f t="shared" si="1"/>
        <v>22.166666666666668</v>
      </c>
      <c r="AO14" s="17">
        <f t="shared" si="1"/>
        <v>26.666666666666668</v>
      </c>
      <c r="AP14" s="17">
        <f t="shared" si="1"/>
        <v>22.833333333333332</v>
      </c>
      <c r="AQ14" s="17">
        <f t="shared" si="1"/>
        <v>25.5</v>
      </c>
      <c r="AR14" s="17">
        <f t="shared" si="1"/>
        <v>24</v>
      </c>
      <c r="AS14" s="17">
        <f t="shared" si="1"/>
        <v>25.5</v>
      </c>
      <c r="AT14" s="17">
        <f t="shared" si="1"/>
        <v>24.166666666666668</v>
      </c>
      <c r="AU14" s="17">
        <f t="shared" si="1"/>
        <v>21.166666666666668</v>
      </c>
      <c r="AV14" s="17">
        <f t="shared" si="1"/>
        <v>22.666666666666668</v>
      </c>
      <c r="AW14" s="17">
        <f t="shared" si="1"/>
        <v>21.833333333333332</v>
      </c>
      <c r="BG14">
        <v>11</v>
      </c>
      <c r="BH14" s="8">
        <f>AVERAGE(L4:L9)</f>
        <v>24</v>
      </c>
    </row>
    <row r="15" spans="1:61" x14ac:dyDescent="0.2">
      <c r="A15" s="9" t="s">
        <v>67</v>
      </c>
      <c r="B15" s="10"/>
      <c r="C15" s="17"/>
      <c r="D15" s="17">
        <f t="shared" ref="D15:AW15" si="2">AVERAGE(B11:C11)</f>
        <v>24.333333333333336</v>
      </c>
      <c r="E15" s="17">
        <f t="shared" si="2"/>
        <v>23.416666666666664</v>
      </c>
      <c r="F15" s="17">
        <f t="shared" si="2"/>
        <v>23.75</v>
      </c>
      <c r="G15" s="17">
        <f t="shared" si="2"/>
        <v>25.5</v>
      </c>
      <c r="H15" s="17">
        <f t="shared" si="2"/>
        <v>25.25</v>
      </c>
      <c r="I15" s="17">
        <f t="shared" si="2"/>
        <v>24</v>
      </c>
      <c r="J15" s="17">
        <f t="shared" si="2"/>
        <v>22.083333333333332</v>
      </c>
      <c r="K15" s="17">
        <f t="shared" si="2"/>
        <v>21</v>
      </c>
      <c r="L15" s="17">
        <f t="shared" si="2"/>
        <v>22.583333333333336</v>
      </c>
      <c r="M15" s="17">
        <f t="shared" si="2"/>
        <v>24</v>
      </c>
      <c r="N15" s="17">
        <f t="shared" si="2"/>
        <v>23.25</v>
      </c>
      <c r="O15" s="17">
        <f t="shared" si="2"/>
        <v>24.166666666666664</v>
      </c>
      <c r="P15" s="17">
        <f t="shared" si="2"/>
        <v>24.166666666666664</v>
      </c>
      <c r="Q15" s="17">
        <f t="shared" si="2"/>
        <v>23.083333333333336</v>
      </c>
      <c r="R15" s="17">
        <f t="shared" si="2"/>
        <v>24.25</v>
      </c>
      <c r="S15" s="17">
        <f t="shared" si="2"/>
        <v>24.833333333333332</v>
      </c>
      <c r="T15" s="17">
        <f t="shared" si="2"/>
        <v>25</v>
      </c>
      <c r="U15" s="17">
        <f t="shared" si="2"/>
        <v>25</v>
      </c>
      <c r="V15" s="17">
        <f t="shared" si="2"/>
        <v>24.583333333333332</v>
      </c>
      <c r="W15" s="17">
        <f t="shared" si="2"/>
        <v>24.666666666666664</v>
      </c>
      <c r="X15" s="17">
        <f t="shared" si="2"/>
        <v>24.083333333333336</v>
      </c>
      <c r="Y15" s="17">
        <f t="shared" si="2"/>
        <v>24.333333333333336</v>
      </c>
      <c r="Z15" s="17">
        <f t="shared" si="2"/>
        <v>23.25</v>
      </c>
      <c r="AA15" s="17">
        <f t="shared" si="2"/>
        <v>22.416666666666664</v>
      </c>
      <c r="AB15" s="17">
        <f t="shared" si="2"/>
        <v>24.416666666666664</v>
      </c>
      <c r="AC15" s="17">
        <f t="shared" si="2"/>
        <v>24.083333333333336</v>
      </c>
      <c r="AD15" s="17">
        <f t="shared" si="2"/>
        <v>23.916666666666668</v>
      </c>
      <c r="AE15" s="17">
        <f t="shared" si="2"/>
        <v>24.416666666666668</v>
      </c>
      <c r="AF15" s="17">
        <f t="shared" si="2"/>
        <v>25.333333333333336</v>
      </c>
      <c r="AG15" s="17">
        <f t="shared" si="2"/>
        <v>24.666666666666664</v>
      </c>
      <c r="AH15" s="17">
        <f t="shared" si="2"/>
        <v>22.583333333333332</v>
      </c>
      <c r="AI15" s="17">
        <f t="shared" si="2"/>
        <v>22.833333333333332</v>
      </c>
      <c r="AJ15" s="17">
        <f t="shared" si="2"/>
        <v>23.25</v>
      </c>
      <c r="AK15" s="17">
        <f t="shared" si="2"/>
        <v>22.583333333333336</v>
      </c>
      <c r="AL15" s="17">
        <f t="shared" si="2"/>
        <v>22.333333333333336</v>
      </c>
      <c r="AM15" s="17">
        <f t="shared" si="2"/>
        <v>23.083333333333336</v>
      </c>
      <c r="AN15" s="17">
        <f t="shared" si="2"/>
        <v>22.833333333333336</v>
      </c>
      <c r="AO15" s="17">
        <f t="shared" si="2"/>
        <v>24.416666666666668</v>
      </c>
      <c r="AP15" s="17">
        <f t="shared" si="2"/>
        <v>24.75</v>
      </c>
      <c r="AQ15" s="17">
        <f t="shared" si="2"/>
        <v>24.166666666666664</v>
      </c>
      <c r="AR15" s="17">
        <f t="shared" si="2"/>
        <v>24.75</v>
      </c>
      <c r="AS15" s="17">
        <f t="shared" si="2"/>
        <v>24.75</v>
      </c>
      <c r="AT15" s="17">
        <f t="shared" si="2"/>
        <v>24.833333333333336</v>
      </c>
      <c r="AU15" s="17">
        <f t="shared" si="2"/>
        <v>22.666666666666668</v>
      </c>
      <c r="AV15" s="17">
        <f t="shared" si="2"/>
        <v>21.916666666666668</v>
      </c>
      <c r="AW15" s="17">
        <f t="shared" si="2"/>
        <v>22.25</v>
      </c>
      <c r="BG15">
        <v>12</v>
      </c>
      <c r="BH15" s="8">
        <f>AVERAGE(M4:M9)</f>
        <v>22.5</v>
      </c>
    </row>
    <row r="16" spans="1:61" x14ac:dyDescent="0.2">
      <c r="A16" s="9" t="s">
        <v>68</v>
      </c>
      <c r="B16" s="10"/>
      <c r="C16" s="17"/>
      <c r="D16" s="17"/>
      <c r="E16" s="17">
        <f t="shared" ref="E16:AW16" si="3">AVERAGE(B11:D11)</f>
        <v>23.666666666666668</v>
      </c>
      <c r="F16" s="17">
        <f t="shared" si="3"/>
        <v>24</v>
      </c>
      <c r="G16" s="17">
        <f t="shared" si="3"/>
        <v>24.444444444444443</v>
      </c>
      <c r="H16" s="17">
        <f t="shared" si="3"/>
        <v>25.222222222222225</v>
      </c>
      <c r="I16" s="17">
        <f t="shared" si="3"/>
        <v>24.611111111111111</v>
      </c>
      <c r="J16" s="17">
        <f t="shared" si="3"/>
        <v>22.944444444444443</v>
      </c>
      <c r="K16" s="17">
        <f t="shared" si="3"/>
        <v>21.777777777777775</v>
      </c>
      <c r="L16" s="17">
        <f t="shared" si="3"/>
        <v>22</v>
      </c>
      <c r="M16" s="17">
        <f t="shared" si="3"/>
        <v>23.055555555555557</v>
      </c>
      <c r="N16" s="17">
        <f t="shared" si="3"/>
        <v>23.5</v>
      </c>
      <c r="O16" s="17">
        <f t="shared" si="3"/>
        <v>24.111111111111111</v>
      </c>
      <c r="P16" s="17">
        <f t="shared" si="3"/>
        <v>23.611111111111111</v>
      </c>
      <c r="Q16" s="17">
        <f t="shared" si="3"/>
        <v>24</v>
      </c>
      <c r="R16" s="17">
        <f t="shared" si="3"/>
        <v>23.666666666666668</v>
      </c>
      <c r="S16" s="17">
        <f t="shared" si="3"/>
        <v>24.444444444444443</v>
      </c>
      <c r="T16" s="17">
        <f t="shared" si="3"/>
        <v>24.944444444444443</v>
      </c>
      <c r="U16" s="17">
        <f t="shared" si="3"/>
        <v>24.944444444444443</v>
      </c>
      <c r="V16" s="17">
        <f t="shared" si="3"/>
        <v>24.777777777777775</v>
      </c>
      <c r="W16" s="17">
        <f t="shared" si="3"/>
        <v>24.722222222222218</v>
      </c>
      <c r="X16" s="17">
        <f t="shared" si="3"/>
        <v>24.166666666666668</v>
      </c>
      <c r="Y16" s="17">
        <f t="shared" si="3"/>
        <v>24.555555555555557</v>
      </c>
      <c r="Z16" s="17">
        <f t="shared" si="3"/>
        <v>23.222222222222225</v>
      </c>
      <c r="AA16" s="17">
        <f t="shared" si="3"/>
        <v>23.444444444444443</v>
      </c>
      <c r="AB16" s="17">
        <f t="shared" si="3"/>
        <v>23.277777777777775</v>
      </c>
      <c r="AC16" s="17">
        <f t="shared" si="3"/>
        <v>24</v>
      </c>
      <c r="AD16" s="17">
        <f t="shared" si="3"/>
        <v>24.277777777777782</v>
      </c>
      <c r="AE16" s="17">
        <f t="shared" si="3"/>
        <v>24</v>
      </c>
      <c r="AF16" s="17">
        <f t="shared" si="3"/>
        <v>25.111111111111114</v>
      </c>
      <c r="AG16" s="17">
        <f t="shared" si="3"/>
        <v>24.5</v>
      </c>
      <c r="AH16" s="17">
        <f t="shared" si="3"/>
        <v>23.888888888888886</v>
      </c>
      <c r="AI16" s="17">
        <f t="shared" si="3"/>
        <v>22.833333333333332</v>
      </c>
      <c r="AJ16" s="17">
        <f t="shared" si="3"/>
        <v>22.944444444444443</v>
      </c>
      <c r="AK16" s="17">
        <f t="shared" si="3"/>
        <v>22.833333333333332</v>
      </c>
      <c r="AL16" s="17">
        <f t="shared" si="3"/>
        <v>22.611111111111114</v>
      </c>
      <c r="AM16" s="17">
        <f t="shared" si="3"/>
        <v>22.722222222222225</v>
      </c>
      <c r="AN16" s="17">
        <f t="shared" si="3"/>
        <v>22.777777777777782</v>
      </c>
      <c r="AO16" s="17">
        <f t="shared" si="3"/>
        <v>24.111111111111114</v>
      </c>
      <c r="AP16" s="17">
        <f t="shared" si="3"/>
        <v>23.888888888888889</v>
      </c>
      <c r="AQ16" s="17">
        <f t="shared" si="3"/>
        <v>25</v>
      </c>
      <c r="AR16" s="17">
        <f t="shared" si="3"/>
        <v>24.111111111111111</v>
      </c>
      <c r="AS16" s="17">
        <f t="shared" si="3"/>
        <v>25</v>
      </c>
      <c r="AT16" s="17">
        <f t="shared" si="3"/>
        <v>24.555555555555557</v>
      </c>
      <c r="AU16" s="17">
        <f t="shared" si="3"/>
        <v>23.611111111111114</v>
      </c>
      <c r="AV16" s="17">
        <f t="shared" si="3"/>
        <v>22.666666666666668</v>
      </c>
      <c r="AW16" s="17">
        <f t="shared" si="3"/>
        <v>21.888888888888889</v>
      </c>
      <c r="BG16">
        <v>13</v>
      </c>
      <c r="BH16" s="8">
        <f>AVERAGE(N4:N9)</f>
        <v>25.833333333333332</v>
      </c>
    </row>
    <row r="17" spans="1:60" x14ac:dyDescent="0.2">
      <c r="A17" s="9" t="s">
        <v>69</v>
      </c>
      <c r="B17" s="10"/>
      <c r="C17" s="17"/>
      <c r="D17" s="17"/>
      <c r="E17" s="17"/>
      <c r="F17" s="17">
        <f t="shared" ref="F17:AW17" si="4">AVERAGE(B11:E11)</f>
        <v>24.041666666666668</v>
      </c>
      <c r="G17" s="17">
        <f t="shared" si="4"/>
        <v>24.458333333333332</v>
      </c>
      <c r="H17" s="17">
        <f t="shared" si="4"/>
        <v>24.5</v>
      </c>
      <c r="I17" s="17">
        <f t="shared" si="4"/>
        <v>24.75</v>
      </c>
      <c r="J17" s="17">
        <f t="shared" si="4"/>
        <v>23.666666666666664</v>
      </c>
      <c r="K17" s="17">
        <f t="shared" si="4"/>
        <v>22.5</v>
      </c>
      <c r="L17" s="17">
        <f t="shared" si="4"/>
        <v>22.333333333333332</v>
      </c>
      <c r="M17" s="17">
        <f t="shared" si="4"/>
        <v>22.5</v>
      </c>
      <c r="N17" s="17">
        <f t="shared" si="4"/>
        <v>22.916666666666668</v>
      </c>
      <c r="O17" s="17">
        <f t="shared" si="4"/>
        <v>24.083333333333332</v>
      </c>
      <c r="P17" s="17">
        <f t="shared" si="4"/>
        <v>23.708333333333332</v>
      </c>
      <c r="Q17" s="17">
        <f t="shared" si="4"/>
        <v>23.625</v>
      </c>
      <c r="R17" s="17">
        <f t="shared" si="4"/>
        <v>24.208333333333332</v>
      </c>
      <c r="S17" s="17">
        <f t="shared" si="4"/>
        <v>23.958333333333332</v>
      </c>
      <c r="T17" s="17">
        <f t="shared" si="4"/>
        <v>24.625</v>
      </c>
      <c r="U17" s="17">
        <f t="shared" si="4"/>
        <v>24.916666666666664</v>
      </c>
      <c r="V17" s="17">
        <f t="shared" si="4"/>
        <v>24.791666666666664</v>
      </c>
      <c r="W17" s="17">
        <f t="shared" si="4"/>
        <v>24.833333333333332</v>
      </c>
      <c r="X17" s="17">
        <f t="shared" si="4"/>
        <v>24.333333333333332</v>
      </c>
      <c r="Y17" s="17">
        <f t="shared" si="4"/>
        <v>24.5</v>
      </c>
      <c r="Z17" s="17">
        <f t="shared" si="4"/>
        <v>23.666666666666668</v>
      </c>
      <c r="AA17" s="17">
        <f t="shared" si="4"/>
        <v>23.375</v>
      </c>
      <c r="AB17" s="17">
        <f t="shared" si="4"/>
        <v>23.833333333333332</v>
      </c>
      <c r="AC17" s="17">
        <f t="shared" si="4"/>
        <v>23.25</v>
      </c>
      <c r="AD17" s="17">
        <f t="shared" si="4"/>
        <v>24.166666666666668</v>
      </c>
      <c r="AE17" s="17">
        <f t="shared" si="4"/>
        <v>24.250000000000004</v>
      </c>
      <c r="AF17" s="17">
        <f t="shared" si="4"/>
        <v>24.625</v>
      </c>
      <c r="AG17" s="17">
        <f t="shared" si="4"/>
        <v>24.541666666666668</v>
      </c>
      <c r="AH17" s="17">
        <f t="shared" si="4"/>
        <v>23.958333333333332</v>
      </c>
      <c r="AI17" s="17">
        <f t="shared" si="4"/>
        <v>23.749999999999996</v>
      </c>
      <c r="AJ17" s="17">
        <f t="shared" si="4"/>
        <v>22.916666666666668</v>
      </c>
      <c r="AK17" s="17">
        <f t="shared" si="4"/>
        <v>22.708333333333332</v>
      </c>
      <c r="AL17" s="17">
        <f t="shared" si="4"/>
        <v>22.791666666666668</v>
      </c>
      <c r="AM17" s="17">
        <f t="shared" si="4"/>
        <v>22.833333333333336</v>
      </c>
      <c r="AN17" s="17">
        <f t="shared" si="4"/>
        <v>22.583333333333336</v>
      </c>
      <c r="AO17" s="17">
        <f t="shared" si="4"/>
        <v>23.750000000000004</v>
      </c>
      <c r="AP17" s="17">
        <f t="shared" si="4"/>
        <v>23.791666666666668</v>
      </c>
      <c r="AQ17" s="17">
        <f t="shared" si="4"/>
        <v>24.291666666666668</v>
      </c>
      <c r="AR17" s="17">
        <f t="shared" si="4"/>
        <v>24.75</v>
      </c>
      <c r="AS17" s="17">
        <f t="shared" si="4"/>
        <v>24.458333333333332</v>
      </c>
      <c r="AT17" s="17">
        <f t="shared" si="4"/>
        <v>24.791666666666668</v>
      </c>
      <c r="AU17" s="17">
        <f t="shared" si="4"/>
        <v>23.708333333333336</v>
      </c>
      <c r="AV17" s="17">
        <f t="shared" si="4"/>
        <v>23.375000000000004</v>
      </c>
      <c r="AW17" s="17">
        <f t="shared" si="4"/>
        <v>22.458333333333332</v>
      </c>
      <c r="BG17">
        <v>14</v>
      </c>
      <c r="BH17" s="8">
        <f>AVERAGE(O4:O9)</f>
        <v>22.5</v>
      </c>
    </row>
    <row r="18" spans="1:60" x14ac:dyDescent="0.2">
      <c r="A18" s="9" t="s">
        <v>70</v>
      </c>
      <c r="B18" s="10"/>
      <c r="C18" s="17"/>
      <c r="D18" s="17"/>
      <c r="E18" s="17"/>
      <c r="F18" s="17"/>
      <c r="G18" s="17">
        <f t="shared" ref="G18:AW18" si="5">AVERAGE(B11:F11)</f>
        <v>24.4</v>
      </c>
      <c r="H18" s="17">
        <f t="shared" si="5"/>
        <v>24.5</v>
      </c>
      <c r="I18" s="17">
        <f t="shared" si="5"/>
        <v>24.266666666666666</v>
      </c>
      <c r="J18" s="17">
        <f t="shared" si="5"/>
        <v>23.966666666666665</v>
      </c>
      <c r="K18" s="17">
        <f t="shared" si="5"/>
        <v>23.166666666666664</v>
      </c>
      <c r="L18" s="17">
        <f t="shared" si="5"/>
        <v>22.8</v>
      </c>
      <c r="M18" s="17">
        <f t="shared" si="5"/>
        <v>22.666666666666664</v>
      </c>
      <c r="N18" s="17">
        <f t="shared" si="5"/>
        <v>22.5</v>
      </c>
      <c r="O18" s="17">
        <f t="shared" si="5"/>
        <v>23.5</v>
      </c>
      <c r="P18" s="17">
        <f t="shared" si="5"/>
        <v>23.766666666666666</v>
      </c>
      <c r="Q18" s="17">
        <f t="shared" si="5"/>
        <v>23.7</v>
      </c>
      <c r="R18" s="17">
        <f t="shared" si="5"/>
        <v>23.866666666666667</v>
      </c>
      <c r="S18" s="17">
        <f t="shared" si="5"/>
        <v>24.333333333333332</v>
      </c>
      <c r="T18" s="17">
        <f t="shared" si="5"/>
        <v>24.2</v>
      </c>
      <c r="U18" s="17">
        <f t="shared" si="5"/>
        <v>24.666666666666664</v>
      </c>
      <c r="V18" s="17">
        <f t="shared" si="5"/>
        <v>24.799999999999997</v>
      </c>
      <c r="W18" s="17">
        <f t="shared" si="5"/>
        <v>24.833333333333332</v>
      </c>
      <c r="X18" s="17">
        <f t="shared" si="5"/>
        <v>24.5</v>
      </c>
      <c r="Y18" s="17">
        <f t="shared" si="5"/>
        <v>24.566666666666666</v>
      </c>
      <c r="Z18" s="17">
        <f t="shared" si="5"/>
        <v>23.8</v>
      </c>
      <c r="AA18" s="17">
        <f t="shared" si="5"/>
        <v>23.7</v>
      </c>
      <c r="AB18" s="17">
        <f t="shared" si="5"/>
        <v>23.7</v>
      </c>
      <c r="AC18" s="17">
        <f t="shared" si="5"/>
        <v>23.7</v>
      </c>
      <c r="AD18" s="17">
        <f t="shared" si="5"/>
        <v>23.533333333333335</v>
      </c>
      <c r="AE18" s="17">
        <f t="shared" si="5"/>
        <v>24.166666666666668</v>
      </c>
      <c r="AF18" s="17">
        <f t="shared" si="5"/>
        <v>24.700000000000003</v>
      </c>
      <c r="AG18" s="17">
        <f t="shared" si="5"/>
        <v>24.266666666666666</v>
      </c>
      <c r="AH18" s="17">
        <f t="shared" si="5"/>
        <v>24.1</v>
      </c>
      <c r="AI18" s="17">
        <f t="shared" si="5"/>
        <v>23.833333333333332</v>
      </c>
      <c r="AJ18" s="17">
        <f t="shared" si="5"/>
        <v>23.633333333333333</v>
      </c>
      <c r="AK18" s="17">
        <f t="shared" si="5"/>
        <v>22.733333333333334</v>
      </c>
      <c r="AL18" s="17">
        <f t="shared" si="5"/>
        <v>22.7</v>
      </c>
      <c r="AM18" s="17">
        <f t="shared" si="5"/>
        <v>22.933333333333334</v>
      </c>
      <c r="AN18" s="17">
        <f t="shared" si="5"/>
        <v>22.700000000000003</v>
      </c>
      <c r="AO18" s="17">
        <f t="shared" si="5"/>
        <v>23.400000000000002</v>
      </c>
      <c r="AP18" s="17">
        <f t="shared" si="5"/>
        <v>23.56666666666667</v>
      </c>
      <c r="AQ18" s="17">
        <f t="shared" si="5"/>
        <v>24.133333333333333</v>
      </c>
      <c r="AR18" s="17">
        <f t="shared" si="5"/>
        <v>24.233333333333334</v>
      </c>
      <c r="AS18" s="17">
        <f t="shared" si="5"/>
        <v>24.9</v>
      </c>
      <c r="AT18" s="17">
        <f t="shared" si="5"/>
        <v>24.4</v>
      </c>
      <c r="AU18" s="17">
        <f t="shared" si="5"/>
        <v>24.06666666666667</v>
      </c>
      <c r="AV18" s="17">
        <f t="shared" si="5"/>
        <v>23.500000000000004</v>
      </c>
      <c r="AW18" s="17">
        <f t="shared" si="5"/>
        <v>23.06666666666667</v>
      </c>
      <c r="BG18">
        <v>15</v>
      </c>
      <c r="BH18" s="8">
        <f>AVERAGE(P4:P9)</f>
        <v>23.666666666666668</v>
      </c>
    </row>
    <row r="19" spans="1:60" x14ac:dyDescent="0.2">
      <c r="A19" s="9" t="s">
        <v>71</v>
      </c>
      <c r="B19" s="10"/>
      <c r="C19" s="17"/>
      <c r="D19" s="17"/>
      <c r="E19" s="17"/>
      <c r="F19" s="17"/>
      <c r="G19" s="17"/>
      <c r="H19" s="17">
        <f t="shared" ref="H19:AW19" si="6">AVERAGE(B11:G11)</f>
        <v>24.444444444444443</v>
      </c>
      <c r="I19" s="17">
        <f t="shared" si="6"/>
        <v>24.305555555555557</v>
      </c>
      <c r="J19" s="17">
        <f t="shared" si="6"/>
        <v>23.694444444444443</v>
      </c>
      <c r="K19" s="17">
        <f t="shared" si="6"/>
        <v>23.5</v>
      </c>
      <c r="L19" s="17">
        <f t="shared" si="6"/>
        <v>23.305555555555554</v>
      </c>
      <c r="M19" s="17">
        <f t="shared" si="6"/>
        <v>23</v>
      </c>
      <c r="N19" s="17">
        <f t="shared" si="6"/>
        <v>22.638888888888886</v>
      </c>
      <c r="O19" s="17">
        <f t="shared" si="6"/>
        <v>23.055555555555557</v>
      </c>
      <c r="P19" s="17">
        <f t="shared" si="6"/>
        <v>23.333333333333332</v>
      </c>
      <c r="Q19" s="17">
        <f t="shared" si="6"/>
        <v>23.75</v>
      </c>
      <c r="R19" s="17">
        <f t="shared" si="6"/>
        <v>23.888888888888889</v>
      </c>
      <c r="S19" s="17">
        <f t="shared" si="6"/>
        <v>24.027777777777775</v>
      </c>
      <c r="T19" s="17">
        <f t="shared" si="6"/>
        <v>24.472222222222218</v>
      </c>
      <c r="U19" s="17">
        <f t="shared" si="6"/>
        <v>24.305555555555557</v>
      </c>
      <c r="V19" s="17">
        <f t="shared" si="6"/>
        <v>24.611111111111111</v>
      </c>
      <c r="W19" s="17">
        <f t="shared" si="6"/>
        <v>24.833333333333332</v>
      </c>
      <c r="X19" s="17">
        <f t="shared" si="6"/>
        <v>24.555555555555554</v>
      </c>
      <c r="Y19" s="17">
        <f t="shared" si="6"/>
        <v>24.666666666666668</v>
      </c>
      <c r="Z19" s="17">
        <f t="shared" si="6"/>
        <v>23.972222222222218</v>
      </c>
      <c r="AA19" s="17">
        <f t="shared" si="6"/>
        <v>23.805555555555557</v>
      </c>
      <c r="AB19" s="17">
        <f t="shared" si="6"/>
        <v>23.916666666666668</v>
      </c>
      <c r="AC19" s="17">
        <f t="shared" si="6"/>
        <v>23.611111111111111</v>
      </c>
      <c r="AD19" s="17">
        <f t="shared" si="6"/>
        <v>23.861111111111111</v>
      </c>
      <c r="AE19" s="17">
        <f t="shared" si="6"/>
        <v>23.638888888888889</v>
      </c>
      <c r="AF19" s="17">
        <f t="shared" si="6"/>
        <v>24.555555555555557</v>
      </c>
      <c r="AG19" s="17">
        <f t="shared" si="6"/>
        <v>24.388888888888889</v>
      </c>
      <c r="AH19" s="17">
        <f t="shared" si="6"/>
        <v>23.944444444444443</v>
      </c>
      <c r="AI19" s="17">
        <f t="shared" si="6"/>
        <v>23.972222222222225</v>
      </c>
      <c r="AJ19" s="17">
        <f t="shared" si="6"/>
        <v>23.722222222222218</v>
      </c>
      <c r="AK19" s="17">
        <f t="shared" si="6"/>
        <v>23.361111111111111</v>
      </c>
      <c r="AL19" s="17">
        <f t="shared" si="6"/>
        <v>22.722222222222225</v>
      </c>
      <c r="AM19" s="17">
        <f t="shared" si="6"/>
        <v>22.833333333333332</v>
      </c>
      <c r="AN19" s="17">
        <f t="shared" si="6"/>
        <v>22.805555555555557</v>
      </c>
      <c r="AO19" s="17">
        <f t="shared" si="6"/>
        <v>23.361111111111114</v>
      </c>
      <c r="AP19" s="17">
        <f t="shared" si="6"/>
        <v>23.305555555555557</v>
      </c>
      <c r="AQ19" s="17">
        <f t="shared" si="6"/>
        <v>23.888888888888889</v>
      </c>
      <c r="AR19" s="17">
        <f t="shared" si="6"/>
        <v>24.111111111111114</v>
      </c>
      <c r="AS19" s="17">
        <f t="shared" si="6"/>
        <v>24.444444444444446</v>
      </c>
      <c r="AT19" s="17">
        <f t="shared" si="6"/>
        <v>24.777777777777775</v>
      </c>
      <c r="AU19" s="17">
        <f t="shared" si="6"/>
        <v>23.861111111111111</v>
      </c>
      <c r="AV19" s="17">
        <f t="shared" si="6"/>
        <v>23.833333333333332</v>
      </c>
      <c r="AW19" s="17">
        <f t="shared" si="6"/>
        <v>23.222222222222225</v>
      </c>
      <c r="BG19">
        <v>16</v>
      </c>
      <c r="BH19" s="8">
        <f>AVERAGE(Q4:Q9)</f>
        <v>24.833333333333332</v>
      </c>
    </row>
    <row r="20" spans="1:60" x14ac:dyDescent="0.2">
      <c r="A20" s="9" t="s">
        <v>72</v>
      </c>
      <c r="B20" s="10"/>
      <c r="C20" s="17"/>
      <c r="D20" s="17"/>
      <c r="E20" s="17"/>
      <c r="F20" s="17"/>
      <c r="G20" s="17"/>
      <c r="H20" s="17"/>
      <c r="I20" s="17">
        <f t="shared" ref="I20:AW20" si="7">AVERAGE(B11:H11)</f>
        <v>24.285714285714285</v>
      </c>
      <c r="J20" s="17">
        <f t="shared" si="7"/>
        <v>23.809523809523814</v>
      </c>
      <c r="K20" s="17">
        <f t="shared" si="7"/>
        <v>23.333333333333332</v>
      </c>
      <c r="L20" s="17">
        <f t="shared" si="7"/>
        <v>23.571428571428573</v>
      </c>
      <c r="M20" s="17">
        <f t="shared" si="7"/>
        <v>23.404761904761902</v>
      </c>
      <c r="N20" s="17">
        <f t="shared" si="7"/>
        <v>22.928571428571427</v>
      </c>
      <c r="O20" s="17">
        <f t="shared" si="7"/>
        <v>23.095238095238095</v>
      </c>
      <c r="P20" s="17">
        <f t="shared" si="7"/>
        <v>22.976190476190478</v>
      </c>
      <c r="Q20" s="17">
        <f t="shared" si="7"/>
        <v>23.38095238095238</v>
      </c>
      <c r="R20" s="17">
        <f t="shared" si="7"/>
        <v>23.904761904761905</v>
      </c>
      <c r="S20" s="17">
        <f t="shared" si="7"/>
        <v>24.023809523809526</v>
      </c>
      <c r="T20" s="17">
        <f t="shared" si="7"/>
        <v>24.190476190476186</v>
      </c>
      <c r="U20" s="17">
        <f t="shared" si="7"/>
        <v>24.523809523809522</v>
      </c>
      <c r="V20" s="17">
        <f t="shared" si="7"/>
        <v>24.309523809523814</v>
      </c>
      <c r="W20" s="17">
        <f t="shared" si="7"/>
        <v>24.666666666666664</v>
      </c>
      <c r="X20" s="17">
        <f t="shared" si="7"/>
        <v>24.595238095238095</v>
      </c>
      <c r="Y20" s="17">
        <f t="shared" si="7"/>
        <v>24.690476190476186</v>
      </c>
      <c r="Z20" s="17">
        <f t="shared" si="7"/>
        <v>24.142857142857142</v>
      </c>
      <c r="AA20" s="17">
        <f t="shared" si="7"/>
        <v>23.952380952380953</v>
      </c>
      <c r="AB20" s="17">
        <f t="shared" si="7"/>
        <v>23.976190476190478</v>
      </c>
      <c r="AC20" s="17">
        <f t="shared" si="7"/>
        <v>23.809523809523807</v>
      </c>
      <c r="AD20" s="17">
        <f t="shared" si="7"/>
        <v>23.761904761904759</v>
      </c>
      <c r="AE20" s="17">
        <f t="shared" si="7"/>
        <v>23.904761904761902</v>
      </c>
      <c r="AF20" s="17">
        <f t="shared" si="7"/>
        <v>24.047619047619047</v>
      </c>
      <c r="AG20" s="17">
        <f t="shared" si="7"/>
        <v>24.309523809523814</v>
      </c>
      <c r="AH20" s="17">
        <f t="shared" si="7"/>
        <v>24.095238095238098</v>
      </c>
      <c r="AI20" s="17">
        <f t="shared" si="7"/>
        <v>23.857142857142858</v>
      </c>
      <c r="AJ20" s="17">
        <f t="shared" si="7"/>
        <v>23.857142857142858</v>
      </c>
      <c r="AK20" s="17">
        <f t="shared" si="7"/>
        <v>23.476190476190474</v>
      </c>
      <c r="AL20" s="17">
        <f t="shared" si="7"/>
        <v>23.261904761904759</v>
      </c>
      <c r="AM20" s="17">
        <f t="shared" si="7"/>
        <v>22.833333333333336</v>
      </c>
      <c r="AN20" s="17">
        <f t="shared" si="7"/>
        <v>22.738095238095237</v>
      </c>
      <c r="AO20" s="17">
        <f t="shared" si="7"/>
        <v>23.357142857142858</v>
      </c>
      <c r="AP20" s="17">
        <f t="shared" si="7"/>
        <v>23.285714285714288</v>
      </c>
      <c r="AQ20" s="17">
        <f t="shared" si="7"/>
        <v>23.61904761904762</v>
      </c>
      <c r="AR20" s="17">
        <f t="shared" si="7"/>
        <v>23.904761904761905</v>
      </c>
      <c r="AS20" s="17">
        <f t="shared" si="7"/>
        <v>24.309523809523814</v>
      </c>
      <c r="AT20" s="17">
        <f t="shared" si="7"/>
        <v>24.404761904761905</v>
      </c>
      <c r="AU20" s="17">
        <f t="shared" si="7"/>
        <v>24.261904761904759</v>
      </c>
      <c r="AV20" s="17">
        <f t="shared" si="7"/>
        <v>23.690476190476186</v>
      </c>
      <c r="AW20" s="17">
        <f t="shared" si="7"/>
        <v>23.547619047619047</v>
      </c>
      <c r="BG20">
        <v>17</v>
      </c>
      <c r="BH20" s="8">
        <f>AVERAGE(R4:R9)</f>
        <v>24.833333333333332</v>
      </c>
    </row>
    <row r="21" spans="1:60" x14ac:dyDescent="0.2">
      <c r="A21" s="9" t="s">
        <v>73</v>
      </c>
      <c r="B21" s="10"/>
      <c r="C21" s="17"/>
      <c r="D21" s="17"/>
      <c r="E21" s="17"/>
      <c r="F21" s="17"/>
      <c r="G21" s="17"/>
      <c r="H21" s="17"/>
      <c r="I21" s="17"/>
      <c r="J21" s="17">
        <f t="shared" ref="J21:AW21" si="8">AVERAGE(B11:I11)</f>
        <v>23.854166666666668</v>
      </c>
      <c r="K21" s="17">
        <f t="shared" si="8"/>
        <v>23.479166666666668</v>
      </c>
      <c r="L21" s="17">
        <f t="shared" si="8"/>
        <v>23.416666666666664</v>
      </c>
      <c r="M21" s="17">
        <f t="shared" si="8"/>
        <v>23.625</v>
      </c>
      <c r="N21" s="17">
        <f t="shared" si="8"/>
        <v>23.291666666666664</v>
      </c>
      <c r="O21" s="17">
        <f t="shared" si="8"/>
        <v>23.291666666666668</v>
      </c>
      <c r="P21" s="17">
        <f t="shared" si="8"/>
        <v>23.020833333333332</v>
      </c>
      <c r="Q21" s="17">
        <f t="shared" si="8"/>
        <v>23.0625</v>
      </c>
      <c r="R21" s="17">
        <f t="shared" si="8"/>
        <v>23.5625</v>
      </c>
      <c r="S21" s="17">
        <f t="shared" si="8"/>
        <v>24.020833333333336</v>
      </c>
      <c r="T21" s="17">
        <f t="shared" si="8"/>
        <v>24.166666666666668</v>
      </c>
      <c r="U21" s="17">
        <f t="shared" si="8"/>
        <v>24.270833333333332</v>
      </c>
      <c r="V21" s="17">
        <f t="shared" si="8"/>
        <v>24.5</v>
      </c>
      <c r="W21" s="17">
        <f t="shared" si="8"/>
        <v>24.395833333333336</v>
      </c>
      <c r="X21" s="17">
        <f t="shared" si="8"/>
        <v>24.479166666666664</v>
      </c>
      <c r="Y21" s="17">
        <f t="shared" si="8"/>
        <v>24.708333333333332</v>
      </c>
      <c r="Z21" s="17">
        <f t="shared" si="8"/>
        <v>24.229166666666664</v>
      </c>
      <c r="AA21" s="17">
        <f t="shared" si="8"/>
        <v>24.104166666666668</v>
      </c>
      <c r="AB21" s="17">
        <f t="shared" si="8"/>
        <v>24.083333333333332</v>
      </c>
      <c r="AC21" s="17">
        <f t="shared" si="8"/>
        <v>23.875</v>
      </c>
      <c r="AD21" s="17">
        <f t="shared" si="8"/>
        <v>23.916666666666664</v>
      </c>
      <c r="AE21" s="17">
        <f t="shared" si="8"/>
        <v>23.812499999999996</v>
      </c>
      <c r="AF21" s="17">
        <f t="shared" si="8"/>
        <v>24.229166666666664</v>
      </c>
      <c r="AG21" s="17">
        <f t="shared" si="8"/>
        <v>23.895833333333336</v>
      </c>
      <c r="AH21" s="17">
        <f t="shared" si="8"/>
        <v>24.062500000000004</v>
      </c>
      <c r="AI21" s="17">
        <f t="shared" si="8"/>
        <v>24.000000000000004</v>
      </c>
      <c r="AJ21" s="17">
        <f t="shared" si="8"/>
        <v>23.770833333333332</v>
      </c>
      <c r="AK21" s="17">
        <f t="shared" si="8"/>
        <v>23.625</v>
      </c>
      <c r="AL21" s="17">
        <f t="shared" si="8"/>
        <v>23.374999999999996</v>
      </c>
      <c r="AM21" s="17">
        <f t="shared" si="8"/>
        <v>23.291666666666664</v>
      </c>
      <c r="AN21" s="17">
        <f t="shared" si="8"/>
        <v>22.75</v>
      </c>
      <c r="AO21" s="17">
        <f t="shared" si="8"/>
        <v>23.229166666666664</v>
      </c>
      <c r="AP21" s="17">
        <f t="shared" si="8"/>
        <v>23.291666666666668</v>
      </c>
      <c r="AQ21" s="17">
        <f t="shared" si="8"/>
        <v>23.562500000000004</v>
      </c>
      <c r="AR21" s="17">
        <f t="shared" si="8"/>
        <v>23.666666666666668</v>
      </c>
      <c r="AS21" s="17">
        <f t="shared" si="8"/>
        <v>24.104166666666668</v>
      </c>
      <c r="AT21" s="17">
        <f t="shared" si="8"/>
        <v>24.291666666666668</v>
      </c>
      <c r="AU21" s="17">
        <f t="shared" si="8"/>
        <v>24</v>
      </c>
      <c r="AV21" s="17">
        <f t="shared" si="8"/>
        <v>24.062499999999996</v>
      </c>
      <c r="AW21" s="17">
        <f t="shared" si="8"/>
        <v>23.458333333333332</v>
      </c>
      <c r="BG21">
        <v>18</v>
      </c>
      <c r="BH21" s="8">
        <f>AVERAGE(S4:S9)</f>
        <v>25.166666666666668</v>
      </c>
    </row>
    <row r="22" spans="1:60" x14ac:dyDescent="0.2">
      <c r="A22" s="9" t="s">
        <v>74</v>
      </c>
      <c r="B22" s="10"/>
      <c r="C22" s="17"/>
      <c r="D22" s="17"/>
      <c r="E22" s="17"/>
      <c r="F22" s="17"/>
      <c r="G22" s="17"/>
      <c r="H22" s="17"/>
      <c r="I22" s="17"/>
      <c r="J22" s="17"/>
      <c r="K22" s="17">
        <f t="shared" ref="K22:AW22" si="9">AVERAGE(B11:J11)</f>
        <v>23.555555555555557</v>
      </c>
      <c r="L22" s="17">
        <f t="shared" si="9"/>
        <v>23.537037037037038</v>
      </c>
      <c r="M22" s="17">
        <f t="shared" si="9"/>
        <v>23.481481481481481</v>
      </c>
      <c r="N22" s="17">
        <f t="shared" si="9"/>
        <v>23.5</v>
      </c>
      <c r="O22" s="17">
        <f t="shared" si="9"/>
        <v>23.574074074074073</v>
      </c>
      <c r="P22" s="17">
        <f t="shared" si="9"/>
        <v>23.203703703703706</v>
      </c>
      <c r="Q22" s="17">
        <f t="shared" si="9"/>
        <v>23.092592592592592</v>
      </c>
      <c r="R22" s="17">
        <f t="shared" si="9"/>
        <v>23.25925925925926</v>
      </c>
      <c r="S22" s="17">
        <f t="shared" si="9"/>
        <v>23.703703703703706</v>
      </c>
      <c r="T22" s="17">
        <f t="shared" si="9"/>
        <v>24.148148148148149</v>
      </c>
      <c r="U22" s="17">
        <f t="shared" si="9"/>
        <v>24.240740740740744</v>
      </c>
      <c r="V22" s="17">
        <f t="shared" si="9"/>
        <v>24.277777777777779</v>
      </c>
      <c r="W22" s="17">
        <f t="shared" si="9"/>
        <v>24.555555555555557</v>
      </c>
      <c r="X22" s="17">
        <f t="shared" si="9"/>
        <v>24.25925925925926</v>
      </c>
      <c r="Y22" s="17">
        <f t="shared" si="9"/>
        <v>24.592592592592592</v>
      </c>
      <c r="Z22" s="17">
        <f t="shared" si="9"/>
        <v>24.296296296296294</v>
      </c>
      <c r="AA22" s="17">
        <f t="shared" si="9"/>
        <v>24.185185185185183</v>
      </c>
      <c r="AB22" s="17">
        <f t="shared" si="9"/>
        <v>24.203703703703706</v>
      </c>
      <c r="AC22" s="17">
        <f t="shared" si="9"/>
        <v>23.981481481481481</v>
      </c>
      <c r="AD22" s="17">
        <f t="shared" si="9"/>
        <v>23.962962962962962</v>
      </c>
      <c r="AE22" s="17">
        <f t="shared" si="9"/>
        <v>23.944444444444443</v>
      </c>
      <c r="AF22" s="17">
        <f t="shared" si="9"/>
        <v>24.111111111111107</v>
      </c>
      <c r="AG22" s="17">
        <f t="shared" si="9"/>
        <v>24.074074074074073</v>
      </c>
      <c r="AH22" s="17">
        <f t="shared" si="9"/>
        <v>23.722222222222225</v>
      </c>
      <c r="AI22" s="17">
        <f t="shared" si="9"/>
        <v>23.981481481481485</v>
      </c>
      <c r="AJ22" s="17">
        <f t="shared" si="9"/>
        <v>23.907407407407408</v>
      </c>
      <c r="AK22" s="17">
        <f t="shared" si="9"/>
        <v>23.574074074074073</v>
      </c>
      <c r="AL22" s="17">
        <f t="shared" si="9"/>
        <v>23.518518518518519</v>
      </c>
      <c r="AM22" s="17">
        <f t="shared" si="9"/>
        <v>23.388888888888886</v>
      </c>
      <c r="AN22" s="17">
        <f t="shared" si="9"/>
        <v>23.166666666666664</v>
      </c>
      <c r="AO22" s="17">
        <f t="shared" si="9"/>
        <v>23.185185185185183</v>
      </c>
      <c r="AP22" s="17">
        <f t="shared" si="9"/>
        <v>23.185185185185183</v>
      </c>
      <c r="AQ22" s="17">
        <f t="shared" si="9"/>
        <v>23.537037037037038</v>
      </c>
      <c r="AR22" s="17">
        <f t="shared" si="9"/>
        <v>23.611111111111114</v>
      </c>
      <c r="AS22" s="17">
        <f t="shared" si="9"/>
        <v>23.87037037037037</v>
      </c>
      <c r="AT22" s="17">
        <f t="shared" si="9"/>
        <v>24.111111111111111</v>
      </c>
      <c r="AU22" s="17">
        <f t="shared" si="9"/>
        <v>23.944444444444443</v>
      </c>
      <c r="AV22" s="17">
        <f t="shared" si="9"/>
        <v>23.851851851851851</v>
      </c>
      <c r="AW22" s="17">
        <f t="shared" si="9"/>
        <v>23.814814814814813</v>
      </c>
      <c r="AX22" s="8"/>
      <c r="AY22" s="7" t="s">
        <v>95</v>
      </c>
      <c r="AZ22" s="7" t="s">
        <v>96</v>
      </c>
      <c r="BG22">
        <v>19</v>
      </c>
      <c r="BH22" s="8">
        <f>AVERAGE(T4:T9)</f>
        <v>24.833333333333332</v>
      </c>
    </row>
    <row r="23" spans="1:60" x14ac:dyDescent="0.2">
      <c r="AY23" s="9" t="s">
        <v>58</v>
      </c>
      <c r="AZ23" s="9" t="s">
        <v>58</v>
      </c>
      <c r="BG23">
        <v>20</v>
      </c>
      <c r="BH23" s="8">
        <f>AVERAGE(U4:U9)</f>
        <v>24.333333333333332</v>
      </c>
    </row>
    <row r="24" spans="1:60" x14ac:dyDescent="0.2">
      <c r="A24" s="9" t="s">
        <v>75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>
        <f>ABS($L$11-L14)</f>
        <v>0</v>
      </c>
      <c r="M24" s="10">
        <f>ABS($M$11-M14)</f>
        <v>1.5</v>
      </c>
      <c r="N24" s="10">
        <f>ABS($N$11-N14)</f>
        <v>3.3333333333333321</v>
      </c>
      <c r="O24" s="10">
        <f>ABS($O$11-O14)</f>
        <v>3.3333333333333321</v>
      </c>
      <c r="P24" s="10">
        <f>ABS($P$11-P14)</f>
        <v>1.1666666666666679</v>
      </c>
      <c r="Q24" s="10">
        <f>ABS($Q$11-Q14)</f>
        <v>1.1666666666666643</v>
      </c>
      <c r="R24" s="10">
        <f>ABS($R$11-R14)</f>
        <v>0</v>
      </c>
      <c r="S24" s="10">
        <f>ABS($S$11-S14)</f>
        <v>0.3333333333333357</v>
      </c>
      <c r="T24" s="10">
        <f>ABS($T$11-T14)</f>
        <v>0.3333333333333357</v>
      </c>
      <c r="U24" s="10">
        <f>ABS($U$11-U14)</f>
        <v>0.5</v>
      </c>
      <c r="V24" s="10">
        <f>ABS($V$11-V14)</f>
        <v>0.66666666666666785</v>
      </c>
      <c r="W24" s="10">
        <f>ABS($W$11-W14)</f>
        <v>1.8333333333333321</v>
      </c>
      <c r="X24" s="10">
        <f>ABS($X$11-X14)</f>
        <v>2.3333333333333321</v>
      </c>
      <c r="Y24" s="10">
        <f>ABS($Y$11-Y14)</f>
        <v>4.5</v>
      </c>
      <c r="Z24" s="10">
        <f>ABS($Z$11-Z14)</f>
        <v>2.8333333333333321</v>
      </c>
      <c r="AA24" s="10">
        <f>ABS($AA$11-AA14)</f>
        <v>1.1666666666666679</v>
      </c>
      <c r="AB24" s="10">
        <f>ABS($AB$11-AB14)</f>
        <v>1.8333333333333321</v>
      </c>
      <c r="AC24" s="10">
        <f>ABS($AC$11-AC14)</f>
        <v>1.5</v>
      </c>
      <c r="AD24" s="10">
        <f>ABS($AD$11-AD14)</f>
        <v>0.5</v>
      </c>
      <c r="AE24" s="10">
        <f>ABS($AE$11-AE14)</f>
        <v>2.3333333333333321</v>
      </c>
      <c r="AF24" s="10">
        <f>ABS($AF$11-AF14)</f>
        <v>3.6666666666666679</v>
      </c>
      <c r="AG24" s="10">
        <f>ABS($AG$11-AG14)</f>
        <v>0.5</v>
      </c>
      <c r="AH24" s="10">
        <f>ABS($AH$11-AH14)</f>
        <v>1</v>
      </c>
      <c r="AI24" s="10">
        <f>ABS($AI$11-AI14)</f>
        <v>0.1666666666666643</v>
      </c>
      <c r="AJ24" s="10">
        <f>ABS($AJ$11-AJ14)</f>
        <v>1.1666666666666679</v>
      </c>
      <c r="AK24" s="10">
        <f>ABS($AK$11-AK14)</f>
        <v>0.66666666666666785</v>
      </c>
      <c r="AL24" s="10">
        <f>ABS($AL$11-AL14)</f>
        <v>0.83333333333333215</v>
      </c>
      <c r="AM24" s="10">
        <f>ABS($AM$11-AM14)</f>
        <v>1.3333333333333321</v>
      </c>
      <c r="AN24" s="10">
        <f>ABS($AN$11-AN14)</f>
        <v>4.5</v>
      </c>
      <c r="AO24" s="10">
        <f t="shared" ref="AO24:AW24" si="10">ABS(AO11-AO14)</f>
        <v>3.8333333333333357</v>
      </c>
      <c r="AP24" s="10">
        <f t="shared" si="10"/>
        <v>2.6666666666666679</v>
      </c>
      <c r="AQ24" s="10">
        <f t="shared" si="10"/>
        <v>1.5</v>
      </c>
      <c r="AR24" s="10">
        <f t="shared" si="10"/>
        <v>1.5</v>
      </c>
      <c r="AS24" s="10">
        <f t="shared" si="10"/>
        <v>1.3333333333333321</v>
      </c>
      <c r="AT24" s="10">
        <f t="shared" si="10"/>
        <v>3</v>
      </c>
      <c r="AU24" s="10">
        <f t="shared" si="10"/>
        <v>1.5</v>
      </c>
      <c r="AV24" s="10">
        <f t="shared" si="10"/>
        <v>0.8333333333333357</v>
      </c>
      <c r="AW24" s="10">
        <f t="shared" si="10"/>
        <v>3.1666666666666679</v>
      </c>
      <c r="AY24" s="10">
        <f t="shared" ref="AY24:AY32" si="11">AVERAGE(L24:AK24)</f>
        <v>1.4743589743589742</v>
      </c>
      <c r="AZ24" s="10"/>
      <c r="BG24">
        <v>21</v>
      </c>
      <c r="BH24" s="8">
        <f>AVERAGE(V4:V9)</f>
        <v>25</v>
      </c>
    </row>
    <row r="25" spans="1:60" x14ac:dyDescent="0.2">
      <c r="A25" s="9" t="s">
        <v>76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>
        <f t="shared" ref="L25:L32" si="12">ABS($L$11-L15)</f>
        <v>1.4166666666666643</v>
      </c>
      <c r="M25" s="10">
        <f t="shared" ref="M25:M32" si="13">ABS($M$11-M15)</f>
        <v>1.5</v>
      </c>
      <c r="N25" s="10">
        <f t="shared" ref="N25:N32" si="14">ABS($N$11-N15)</f>
        <v>2.5833333333333321</v>
      </c>
      <c r="O25" s="10">
        <f t="shared" ref="O25:O32" si="15">ABS($O$11-O15)</f>
        <v>1.6666666666666643</v>
      </c>
      <c r="P25" s="10">
        <f t="shared" ref="P25:P32" si="16">ABS($P$11-P15)</f>
        <v>0.49999999999999645</v>
      </c>
      <c r="Q25" s="10">
        <f t="shared" ref="Q25:Q32" si="17">ABS($Q$11-Q15)</f>
        <v>1.7499999999999964</v>
      </c>
      <c r="R25" s="10">
        <f t="shared" ref="R25:R32" si="18">ABS($R$11-R15)</f>
        <v>0.58333333333333215</v>
      </c>
      <c r="S25" s="10">
        <f t="shared" ref="S25:S32" si="19">ABS($S$11-S15)</f>
        <v>0.3333333333333357</v>
      </c>
      <c r="T25" s="10">
        <f t="shared" ref="T25:T32" si="20">ABS($T$11-T15)</f>
        <v>0.16666666666666785</v>
      </c>
      <c r="U25" s="10">
        <f t="shared" ref="U25:U32" si="21">ABS($U$11-U15)</f>
        <v>0.66666666666666785</v>
      </c>
      <c r="V25" s="10">
        <f t="shared" ref="V25:V32" si="22">ABS($V$11-V15)</f>
        <v>0.41666666666666785</v>
      </c>
      <c r="W25" s="10">
        <f t="shared" ref="W25:W32" si="23">ABS($W$11-W15)</f>
        <v>1.4999999999999964</v>
      </c>
      <c r="X25" s="10">
        <f t="shared" ref="X25:X32" si="24">ABS($X$11-X15)</f>
        <v>1.4166666666666643</v>
      </c>
      <c r="Y25" s="10">
        <f t="shared" ref="Y25:Y32" si="25">ABS($Y$11-Y15)</f>
        <v>3.3333333333333357</v>
      </c>
      <c r="Z25" s="10">
        <f t="shared" ref="Z25:Z32" si="26">ABS($Z$11-Z15)</f>
        <v>0.58333333333333215</v>
      </c>
      <c r="AA25" s="10">
        <f t="shared" ref="AA25:AA32" si="27">ABS($AA$11-AA15)</f>
        <v>2.5833333333333357</v>
      </c>
      <c r="AB25" s="10">
        <f t="shared" ref="AB25:AB32" si="28">ABS($AB$11-AB15)</f>
        <v>1.2499999999999964</v>
      </c>
      <c r="AC25" s="10">
        <f t="shared" ref="AC25:AC32" si="29">ABS($AC$11-AC15)</f>
        <v>0.58333333333333215</v>
      </c>
      <c r="AD25" s="10">
        <f t="shared" ref="AD25:AD32" si="30">ABS($AD$11-AD15)</f>
        <v>0.25</v>
      </c>
      <c r="AE25" s="10">
        <f t="shared" ref="AE25:AE32" si="31">ABS($AE$11-AE15)</f>
        <v>2.0833333333333321</v>
      </c>
      <c r="AF25" s="10">
        <f t="shared" ref="AF25:AF32" si="32">ABS($AF$11-AF15)</f>
        <v>2.5000000000000036</v>
      </c>
      <c r="AG25" s="10">
        <f t="shared" ref="AG25:AG32" si="33">ABS($AG$11-AG15)</f>
        <v>2.3333333333333321</v>
      </c>
      <c r="AH25" s="10">
        <f t="shared" ref="AH25:AH32" si="34">ABS($AH$11-AH15)</f>
        <v>0.75</v>
      </c>
      <c r="AI25" s="10">
        <f t="shared" ref="AI25:AI32" si="35">ABS($AI$11-AI15)</f>
        <v>0.3333333333333357</v>
      </c>
      <c r="AJ25" s="10">
        <f t="shared" ref="AJ25:AJ32" si="36">ABS($AJ$11-AJ15)</f>
        <v>1.25</v>
      </c>
      <c r="AK25" s="10">
        <f t="shared" ref="AK25:AK32" si="37">ABS($AK$11-AK15)</f>
        <v>8.3333333333332149E-2</v>
      </c>
      <c r="AL25" s="10">
        <f t="shared" ref="AL25:AL32" si="38">ABS($AL$11-AL15)</f>
        <v>1.1666666666666643</v>
      </c>
      <c r="AM25" s="10">
        <f t="shared" ref="AM25:AM32" si="39">ABS($AM$11-AM15)</f>
        <v>0.91666666666666785</v>
      </c>
      <c r="AN25" s="10">
        <f t="shared" ref="AN25:AN32" si="40">ABS($AN$11-AN15)</f>
        <v>3.8333333333333321</v>
      </c>
      <c r="AO25" s="10">
        <f t="shared" ref="AO25:AO32" si="41">ABS($AO$11-AO15)</f>
        <v>1.5833333333333357</v>
      </c>
      <c r="AP25" s="10">
        <f t="shared" ref="AP25:AP32" si="42">ABS($AP$11-AP15)</f>
        <v>0.75</v>
      </c>
      <c r="AQ25" s="10">
        <f t="shared" ref="AQ25:AQ32" si="43">ABS($AQ$11-AQ15)</f>
        <v>0.1666666666666643</v>
      </c>
      <c r="AR25" s="10">
        <f t="shared" ref="AR25:AR32" si="44">ABS($AR$11-AR15)</f>
        <v>0.75</v>
      </c>
      <c r="AS25" s="10">
        <f t="shared" ref="AS25:AS32" si="45">ABS($AS$11-AS15)</f>
        <v>0.58333333333333215</v>
      </c>
      <c r="AT25" s="10">
        <f t="shared" ref="AT25:AT32" si="46">ABS($AT$11-AT15)</f>
        <v>3.6666666666666679</v>
      </c>
      <c r="AU25" s="10">
        <f t="shared" ref="AU25:AU32" si="47">ABS($AU$11-AU15)</f>
        <v>0</v>
      </c>
      <c r="AV25" s="10">
        <f t="shared" ref="AV25:AV32" si="48">ABS($AV$11-AV15)</f>
        <v>8.3333333333335702E-2</v>
      </c>
      <c r="AW25" s="10">
        <f t="shared" ref="AW25:AW32" si="49">ABS($AW$11-AW15)</f>
        <v>2.75</v>
      </c>
      <c r="AY25" s="10">
        <f t="shared" si="11"/>
        <v>1.2467948717948714</v>
      </c>
      <c r="AZ25" s="10"/>
      <c r="BG25">
        <v>22</v>
      </c>
      <c r="BH25" s="8">
        <f>AVERAGE(W4:W9)</f>
        <v>23.166666666666668</v>
      </c>
    </row>
    <row r="26" spans="1:60" x14ac:dyDescent="0.2">
      <c r="A26" s="9" t="s">
        <v>77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>
        <f t="shared" si="12"/>
        <v>2</v>
      </c>
      <c r="M26" s="10">
        <f t="shared" si="13"/>
        <v>0.55555555555555713</v>
      </c>
      <c r="N26" s="10">
        <f t="shared" si="14"/>
        <v>2.3333333333333321</v>
      </c>
      <c r="O26" s="10">
        <f t="shared" si="15"/>
        <v>1.6111111111111107</v>
      </c>
      <c r="P26" s="10">
        <f t="shared" si="16"/>
        <v>5.5555555555557135E-2</v>
      </c>
      <c r="Q26" s="10">
        <f t="shared" si="17"/>
        <v>0.83333333333333215</v>
      </c>
      <c r="R26" s="10">
        <f t="shared" si="18"/>
        <v>1.1666666666666643</v>
      </c>
      <c r="S26" s="10">
        <f t="shared" si="19"/>
        <v>0.72222222222222499</v>
      </c>
      <c r="T26" s="10">
        <f t="shared" si="20"/>
        <v>0.11111111111111072</v>
      </c>
      <c r="U26" s="10">
        <f t="shared" si="21"/>
        <v>0.61111111111111072</v>
      </c>
      <c r="V26" s="10">
        <f t="shared" si="22"/>
        <v>0.22222222222222499</v>
      </c>
      <c r="W26" s="10">
        <f t="shared" si="23"/>
        <v>1.55555555555555</v>
      </c>
      <c r="X26" s="10">
        <f t="shared" si="24"/>
        <v>1.3333333333333321</v>
      </c>
      <c r="Y26" s="10">
        <f t="shared" si="25"/>
        <v>3.5555555555555571</v>
      </c>
      <c r="Z26" s="10">
        <f t="shared" si="26"/>
        <v>0.61111111111110716</v>
      </c>
      <c r="AA26" s="10">
        <f t="shared" si="27"/>
        <v>1.5555555555555571</v>
      </c>
      <c r="AB26" s="10">
        <f t="shared" si="28"/>
        <v>0.11111111111110716</v>
      </c>
      <c r="AC26" s="10">
        <f t="shared" si="29"/>
        <v>0.66666666666666785</v>
      </c>
      <c r="AD26" s="10">
        <f t="shared" si="30"/>
        <v>0.11111111111111427</v>
      </c>
      <c r="AE26" s="10">
        <f t="shared" si="31"/>
        <v>2.5</v>
      </c>
      <c r="AF26" s="10">
        <f t="shared" si="32"/>
        <v>2.2777777777777821</v>
      </c>
      <c r="AG26" s="10">
        <f t="shared" si="33"/>
        <v>2.1666666666666679</v>
      </c>
      <c r="AH26" s="10">
        <f t="shared" si="34"/>
        <v>0.55555555555555358</v>
      </c>
      <c r="AI26" s="10">
        <f t="shared" si="35"/>
        <v>0.3333333333333357</v>
      </c>
      <c r="AJ26" s="10">
        <f t="shared" si="36"/>
        <v>0.94444444444444287</v>
      </c>
      <c r="AK26" s="10">
        <f t="shared" si="37"/>
        <v>0.1666666666666643</v>
      </c>
      <c r="AL26" s="10">
        <f t="shared" si="38"/>
        <v>0.88888888888888573</v>
      </c>
      <c r="AM26" s="10">
        <f t="shared" si="39"/>
        <v>0.55555555555555713</v>
      </c>
      <c r="AN26" s="10">
        <f t="shared" si="40"/>
        <v>3.8888888888888857</v>
      </c>
      <c r="AO26" s="10">
        <f t="shared" si="41"/>
        <v>1.2777777777777821</v>
      </c>
      <c r="AP26" s="10">
        <f t="shared" si="42"/>
        <v>1.6111111111111107</v>
      </c>
      <c r="AQ26" s="10">
        <f t="shared" si="43"/>
        <v>1</v>
      </c>
      <c r="AR26" s="10">
        <f t="shared" si="44"/>
        <v>1.3888888888888893</v>
      </c>
      <c r="AS26" s="10">
        <f t="shared" si="45"/>
        <v>0.83333333333333215</v>
      </c>
      <c r="AT26" s="10">
        <f t="shared" si="46"/>
        <v>3.3888888888888893</v>
      </c>
      <c r="AU26" s="10">
        <f t="shared" si="47"/>
        <v>0.94444444444444642</v>
      </c>
      <c r="AV26" s="10">
        <f t="shared" si="48"/>
        <v>0.8333333333333357</v>
      </c>
      <c r="AW26" s="10">
        <f t="shared" si="49"/>
        <v>3.1111111111111107</v>
      </c>
      <c r="AY26" s="10">
        <f t="shared" si="11"/>
        <v>1.1025641025641024</v>
      </c>
      <c r="AZ26" s="10">
        <f>AVERAGE(AL26:AW26)</f>
        <v>1.6435185185185188</v>
      </c>
      <c r="BG26">
        <v>23</v>
      </c>
      <c r="BH26" s="8">
        <f>AVERAGE(X4:X9)</f>
        <v>25.5</v>
      </c>
    </row>
    <row r="27" spans="1:60" x14ac:dyDescent="0.2">
      <c r="A27" s="9" t="s">
        <v>78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>
        <f t="shared" si="12"/>
        <v>1.6666666666666679</v>
      </c>
      <c r="M27" s="10">
        <f t="shared" si="13"/>
        <v>0</v>
      </c>
      <c r="N27" s="10">
        <f t="shared" si="14"/>
        <v>2.9166666666666643</v>
      </c>
      <c r="O27" s="10">
        <f t="shared" si="15"/>
        <v>1.5833333333333321</v>
      </c>
      <c r="P27" s="10">
        <f t="shared" si="16"/>
        <v>4.1666666666664298E-2</v>
      </c>
      <c r="Q27" s="10">
        <f t="shared" si="17"/>
        <v>1.2083333333333321</v>
      </c>
      <c r="R27" s="10">
        <f t="shared" si="18"/>
        <v>0.625</v>
      </c>
      <c r="S27" s="10">
        <f t="shared" si="19"/>
        <v>1.2083333333333357</v>
      </c>
      <c r="T27" s="10">
        <f t="shared" si="20"/>
        <v>0.20833333333333215</v>
      </c>
      <c r="U27" s="10">
        <f t="shared" si="21"/>
        <v>0.58333333333333215</v>
      </c>
      <c r="V27" s="10">
        <f t="shared" si="22"/>
        <v>0.2083333333333357</v>
      </c>
      <c r="W27" s="10">
        <f t="shared" si="23"/>
        <v>1.6666666666666643</v>
      </c>
      <c r="X27" s="10">
        <f t="shared" si="24"/>
        <v>1.1666666666666679</v>
      </c>
      <c r="Y27" s="10">
        <f t="shared" si="25"/>
        <v>3.5</v>
      </c>
      <c r="Z27" s="10">
        <f t="shared" si="26"/>
        <v>0.1666666666666643</v>
      </c>
      <c r="AA27" s="10">
        <f t="shared" si="27"/>
        <v>1.625</v>
      </c>
      <c r="AB27" s="10">
        <f t="shared" si="28"/>
        <v>0.6666666666666643</v>
      </c>
      <c r="AC27" s="10">
        <f t="shared" si="29"/>
        <v>1.4166666666666679</v>
      </c>
      <c r="AD27" s="10">
        <f t="shared" si="30"/>
        <v>0</v>
      </c>
      <c r="AE27" s="10">
        <f t="shared" si="31"/>
        <v>2.2499999999999964</v>
      </c>
      <c r="AF27" s="10">
        <f t="shared" si="32"/>
        <v>1.7916666666666679</v>
      </c>
      <c r="AG27" s="10">
        <f t="shared" si="33"/>
        <v>2.2083333333333357</v>
      </c>
      <c r="AH27" s="10">
        <f t="shared" si="34"/>
        <v>0.625</v>
      </c>
      <c r="AI27" s="10">
        <f t="shared" si="35"/>
        <v>0.5833333333333286</v>
      </c>
      <c r="AJ27" s="10">
        <f t="shared" si="36"/>
        <v>0.91666666666666785</v>
      </c>
      <c r="AK27" s="10">
        <f t="shared" si="37"/>
        <v>4.1666666666664298E-2</v>
      </c>
      <c r="AL27" s="10">
        <f t="shared" si="38"/>
        <v>0.70833333333333215</v>
      </c>
      <c r="AM27" s="10">
        <f t="shared" si="39"/>
        <v>0.66666666666666785</v>
      </c>
      <c r="AN27" s="10">
        <f t="shared" si="40"/>
        <v>4.0833333333333321</v>
      </c>
      <c r="AO27" s="10">
        <f t="shared" si="41"/>
        <v>0.9166666666666714</v>
      </c>
      <c r="AP27" s="10">
        <f t="shared" si="42"/>
        <v>1.7083333333333321</v>
      </c>
      <c r="AQ27" s="10">
        <f t="shared" si="43"/>
        <v>0.29166666666666785</v>
      </c>
      <c r="AR27" s="10">
        <f t="shared" si="44"/>
        <v>0.75</v>
      </c>
      <c r="AS27" s="10">
        <f t="shared" si="45"/>
        <v>0.2916666666666643</v>
      </c>
      <c r="AT27" s="10">
        <f t="shared" si="46"/>
        <v>3.625</v>
      </c>
      <c r="AU27" s="10">
        <f t="shared" si="47"/>
        <v>1.0416666666666679</v>
      </c>
      <c r="AV27" s="10">
        <f t="shared" si="48"/>
        <v>1.5416666666666714</v>
      </c>
      <c r="AW27" s="10">
        <f t="shared" si="49"/>
        <v>2.5416666666666679</v>
      </c>
      <c r="AY27" s="10">
        <f t="shared" si="11"/>
        <v>1.1105769230769225</v>
      </c>
      <c r="AZ27" s="10"/>
      <c r="BG27">
        <v>24</v>
      </c>
      <c r="BH27" s="8">
        <f>AVERAGE(Y4:Y9)</f>
        <v>21</v>
      </c>
    </row>
    <row r="28" spans="1:60" x14ac:dyDescent="0.2">
      <c r="A28" s="9" t="s">
        <v>79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>
        <f t="shared" si="12"/>
        <v>1.1999999999999993</v>
      </c>
      <c r="M28" s="10">
        <f t="shared" si="13"/>
        <v>0.1666666666666643</v>
      </c>
      <c r="N28" s="10">
        <f t="shared" si="14"/>
        <v>3.3333333333333321</v>
      </c>
      <c r="O28" s="10">
        <f t="shared" si="15"/>
        <v>1</v>
      </c>
      <c r="P28" s="10">
        <f t="shared" si="16"/>
        <v>9.9999999999997868E-2</v>
      </c>
      <c r="Q28" s="10">
        <f t="shared" si="17"/>
        <v>1.1333333333333329</v>
      </c>
      <c r="R28" s="10">
        <f t="shared" si="18"/>
        <v>0.96666666666666501</v>
      </c>
      <c r="S28" s="10">
        <f t="shared" si="19"/>
        <v>0.8333333333333357</v>
      </c>
      <c r="T28" s="10">
        <f t="shared" si="20"/>
        <v>0.63333333333333286</v>
      </c>
      <c r="U28" s="10">
        <f t="shared" si="21"/>
        <v>0.33333333333333215</v>
      </c>
      <c r="V28" s="10">
        <f t="shared" si="22"/>
        <v>0.20000000000000284</v>
      </c>
      <c r="W28" s="10">
        <f t="shared" si="23"/>
        <v>1.6666666666666643</v>
      </c>
      <c r="X28" s="10">
        <f t="shared" si="24"/>
        <v>1</v>
      </c>
      <c r="Y28" s="10">
        <f t="shared" si="25"/>
        <v>3.5666666666666664</v>
      </c>
      <c r="Z28" s="10">
        <f t="shared" si="26"/>
        <v>3.3333333333331439E-2</v>
      </c>
      <c r="AA28" s="10">
        <f t="shared" si="27"/>
        <v>1.3000000000000007</v>
      </c>
      <c r="AB28" s="10">
        <f t="shared" si="28"/>
        <v>0.53333333333333144</v>
      </c>
      <c r="AC28" s="10">
        <f t="shared" si="29"/>
        <v>0.96666666666666856</v>
      </c>
      <c r="AD28" s="10">
        <f t="shared" si="30"/>
        <v>0.63333333333333286</v>
      </c>
      <c r="AE28" s="10">
        <f t="shared" si="31"/>
        <v>2.3333333333333321</v>
      </c>
      <c r="AF28" s="10">
        <f t="shared" si="32"/>
        <v>1.8666666666666707</v>
      </c>
      <c r="AG28" s="10">
        <f t="shared" si="33"/>
        <v>1.9333333333333336</v>
      </c>
      <c r="AH28" s="10">
        <f t="shared" si="34"/>
        <v>0.76666666666666927</v>
      </c>
      <c r="AI28" s="10">
        <f t="shared" si="35"/>
        <v>0.6666666666666643</v>
      </c>
      <c r="AJ28" s="10">
        <f t="shared" si="36"/>
        <v>1.6333333333333329</v>
      </c>
      <c r="AK28" s="10">
        <f t="shared" si="37"/>
        <v>6.666666666666643E-2</v>
      </c>
      <c r="AL28" s="10">
        <f t="shared" si="38"/>
        <v>0.80000000000000071</v>
      </c>
      <c r="AM28" s="10">
        <f t="shared" si="39"/>
        <v>0.76666666666666572</v>
      </c>
      <c r="AN28" s="10">
        <f t="shared" si="40"/>
        <v>3.966666666666665</v>
      </c>
      <c r="AO28" s="10">
        <f t="shared" si="41"/>
        <v>0.56666666666666998</v>
      </c>
      <c r="AP28" s="10">
        <f t="shared" si="42"/>
        <v>1.93333333333333</v>
      </c>
      <c r="AQ28" s="10">
        <f t="shared" si="43"/>
        <v>0.13333333333333286</v>
      </c>
      <c r="AR28" s="10">
        <f t="shared" si="44"/>
        <v>1.2666666666666657</v>
      </c>
      <c r="AS28" s="10">
        <f t="shared" si="45"/>
        <v>0.73333333333333073</v>
      </c>
      <c r="AT28" s="10">
        <f t="shared" si="46"/>
        <v>3.2333333333333307</v>
      </c>
      <c r="AU28" s="10">
        <f t="shared" si="47"/>
        <v>1.4000000000000021</v>
      </c>
      <c r="AV28" s="10">
        <f t="shared" si="48"/>
        <v>1.6666666666666714</v>
      </c>
      <c r="AW28" s="10">
        <f t="shared" si="49"/>
        <v>1.93333333333333</v>
      </c>
      <c r="AY28" s="10">
        <f t="shared" si="11"/>
        <v>1.1102564102564101</v>
      </c>
      <c r="AZ28" s="10"/>
      <c r="BG28">
        <v>25</v>
      </c>
      <c r="BH28" s="8">
        <f>AVERAGE(Z4:Z9)</f>
        <v>23.833333333333332</v>
      </c>
    </row>
    <row r="29" spans="1:60" x14ac:dyDescent="0.2">
      <c r="A29" s="9" t="s">
        <v>80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>
        <f t="shared" si="12"/>
        <v>0.69444444444444642</v>
      </c>
      <c r="M29" s="10">
        <f t="shared" si="13"/>
        <v>0.5</v>
      </c>
      <c r="N29" s="10">
        <f t="shared" si="14"/>
        <v>3.1944444444444464</v>
      </c>
      <c r="O29" s="10">
        <f t="shared" si="15"/>
        <v>0.55555555555555713</v>
      </c>
      <c r="P29" s="10">
        <f t="shared" si="16"/>
        <v>0.3333333333333357</v>
      </c>
      <c r="Q29" s="10">
        <f t="shared" si="17"/>
        <v>1.0833333333333321</v>
      </c>
      <c r="R29" s="10">
        <f t="shared" si="18"/>
        <v>0.94444444444444287</v>
      </c>
      <c r="S29" s="10">
        <f t="shared" si="19"/>
        <v>1.1388888888888928</v>
      </c>
      <c r="T29" s="10">
        <f t="shared" si="20"/>
        <v>0.36111111111111427</v>
      </c>
      <c r="U29" s="10">
        <f t="shared" si="21"/>
        <v>2.7777777777775015E-2</v>
      </c>
      <c r="V29" s="10">
        <f t="shared" si="22"/>
        <v>0.38888888888888928</v>
      </c>
      <c r="W29" s="10">
        <f t="shared" si="23"/>
        <v>1.6666666666666643</v>
      </c>
      <c r="X29" s="10">
        <f t="shared" si="24"/>
        <v>0.94444444444444642</v>
      </c>
      <c r="Y29" s="10">
        <f t="shared" si="25"/>
        <v>3.6666666666666679</v>
      </c>
      <c r="Z29" s="10">
        <f t="shared" si="26"/>
        <v>0.13888888888888573</v>
      </c>
      <c r="AA29" s="10">
        <f t="shared" si="27"/>
        <v>1.1944444444444429</v>
      </c>
      <c r="AB29" s="10">
        <f t="shared" si="28"/>
        <v>0.75</v>
      </c>
      <c r="AC29" s="10">
        <f t="shared" si="29"/>
        <v>1.0555555555555571</v>
      </c>
      <c r="AD29" s="10">
        <f t="shared" si="30"/>
        <v>0.30555555555555713</v>
      </c>
      <c r="AE29" s="10">
        <f t="shared" si="31"/>
        <v>2.8611111111111107</v>
      </c>
      <c r="AF29" s="10">
        <f t="shared" si="32"/>
        <v>1.722222222222225</v>
      </c>
      <c r="AG29" s="10">
        <f t="shared" si="33"/>
        <v>2.0555555555555571</v>
      </c>
      <c r="AH29" s="10">
        <f t="shared" si="34"/>
        <v>0.61111111111111072</v>
      </c>
      <c r="AI29" s="10">
        <f t="shared" si="35"/>
        <v>0.80555555555555713</v>
      </c>
      <c r="AJ29" s="10">
        <f t="shared" si="36"/>
        <v>1.7222222222222179</v>
      </c>
      <c r="AK29" s="10">
        <f t="shared" si="37"/>
        <v>0.69444444444444287</v>
      </c>
      <c r="AL29" s="10">
        <f t="shared" si="38"/>
        <v>0.77777777777777501</v>
      </c>
      <c r="AM29" s="10">
        <f t="shared" si="39"/>
        <v>0.6666666666666643</v>
      </c>
      <c r="AN29" s="10">
        <f t="shared" si="40"/>
        <v>3.8611111111111107</v>
      </c>
      <c r="AO29" s="10">
        <f t="shared" si="41"/>
        <v>0.52777777777778212</v>
      </c>
      <c r="AP29" s="10">
        <f t="shared" si="42"/>
        <v>2.1944444444444429</v>
      </c>
      <c r="AQ29" s="10">
        <f t="shared" si="43"/>
        <v>0.11111111111111072</v>
      </c>
      <c r="AR29" s="10">
        <f t="shared" si="44"/>
        <v>1.3888888888888857</v>
      </c>
      <c r="AS29" s="10">
        <f t="shared" si="45"/>
        <v>0.27777777777777857</v>
      </c>
      <c r="AT29" s="10">
        <f t="shared" si="46"/>
        <v>3.6111111111111072</v>
      </c>
      <c r="AU29" s="10">
        <f t="shared" si="47"/>
        <v>1.1944444444444429</v>
      </c>
      <c r="AV29" s="10">
        <f t="shared" si="48"/>
        <v>2</v>
      </c>
      <c r="AW29" s="10">
        <f t="shared" si="49"/>
        <v>1.777777777777775</v>
      </c>
      <c r="AY29" s="10">
        <f t="shared" si="11"/>
        <v>1.1314102564102568</v>
      </c>
      <c r="AZ29" s="10"/>
      <c r="BG29">
        <v>26</v>
      </c>
      <c r="BH29" s="8">
        <f>AVERAGE(AA4:AA9)</f>
        <v>25</v>
      </c>
    </row>
    <row r="30" spans="1:60" x14ac:dyDescent="0.2">
      <c r="A30" s="9" t="s">
        <v>81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>
        <f t="shared" si="12"/>
        <v>0.42857142857142705</v>
      </c>
      <c r="M30" s="10">
        <f t="shared" si="13"/>
        <v>0.90476190476190155</v>
      </c>
      <c r="N30" s="10">
        <f t="shared" si="14"/>
        <v>2.9047619047619051</v>
      </c>
      <c r="O30" s="10">
        <f t="shared" si="15"/>
        <v>0.5952380952380949</v>
      </c>
      <c r="P30" s="10">
        <f t="shared" si="16"/>
        <v>0.6904761904761898</v>
      </c>
      <c r="Q30" s="10">
        <f t="shared" si="17"/>
        <v>1.4523809523809526</v>
      </c>
      <c r="R30" s="10">
        <f t="shared" si="18"/>
        <v>0.92857142857142705</v>
      </c>
      <c r="S30" s="10">
        <f t="shared" si="19"/>
        <v>1.1428571428571423</v>
      </c>
      <c r="T30" s="10">
        <f t="shared" si="20"/>
        <v>0.6428571428571459</v>
      </c>
      <c r="U30" s="10">
        <f t="shared" si="21"/>
        <v>0.1904761904761898</v>
      </c>
      <c r="V30" s="10">
        <f t="shared" si="22"/>
        <v>0.69047619047618625</v>
      </c>
      <c r="W30" s="10">
        <f t="shared" si="23"/>
        <v>1.4999999999999964</v>
      </c>
      <c r="X30" s="10">
        <f t="shared" si="24"/>
        <v>0.9047619047619051</v>
      </c>
      <c r="Y30" s="10">
        <f t="shared" si="25"/>
        <v>3.6904761904761862</v>
      </c>
      <c r="Z30" s="10">
        <f t="shared" si="26"/>
        <v>0.3095238095238102</v>
      </c>
      <c r="AA30" s="10">
        <f t="shared" si="27"/>
        <v>1.0476190476190474</v>
      </c>
      <c r="AB30" s="10">
        <f t="shared" si="28"/>
        <v>0.8095238095238102</v>
      </c>
      <c r="AC30" s="10">
        <f t="shared" si="29"/>
        <v>0.8571428571428612</v>
      </c>
      <c r="AD30" s="10">
        <f t="shared" si="30"/>
        <v>0.40476190476190865</v>
      </c>
      <c r="AE30" s="10">
        <f t="shared" si="31"/>
        <v>2.5952380952380985</v>
      </c>
      <c r="AF30" s="10">
        <f t="shared" si="32"/>
        <v>1.2142857142857153</v>
      </c>
      <c r="AG30" s="10">
        <f t="shared" si="33"/>
        <v>1.9761904761904816</v>
      </c>
      <c r="AH30" s="10">
        <f t="shared" si="34"/>
        <v>0.7619047619047663</v>
      </c>
      <c r="AI30" s="10">
        <f t="shared" si="35"/>
        <v>0.6904761904761898</v>
      </c>
      <c r="AJ30" s="10">
        <f t="shared" si="36"/>
        <v>1.8571428571428577</v>
      </c>
      <c r="AK30" s="10">
        <f t="shared" si="37"/>
        <v>0.80952380952380665</v>
      </c>
      <c r="AL30" s="10">
        <f t="shared" si="38"/>
        <v>0.2380952380952408</v>
      </c>
      <c r="AM30" s="10">
        <f t="shared" si="39"/>
        <v>0.66666666666666785</v>
      </c>
      <c r="AN30" s="10">
        <f t="shared" si="40"/>
        <v>3.9285714285714306</v>
      </c>
      <c r="AO30" s="10">
        <f t="shared" si="41"/>
        <v>0.5238095238095255</v>
      </c>
      <c r="AP30" s="10">
        <f t="shared" si="42"/>
        <v>2.2142857142857117</v>
      </c>
      <c r="AQ30" s="10">
        <f t="shared" si="43"/>
        <v>0.3809523809523796</v>
      </c>
      <c r="AR30" s="10">
        <f t="shared" si="44"/>
        <v>1.5952380952380949</v>
      </c>
      <c r="AS30" s="10">
        <f t="shared" si="45"/>
        <v>0.1428571428571459</v>
      </c>
      <c r="AT30" s="10">
        <f t="shared" si="46"/>
        <v>3.2380952380952372</v>
      </c>
      <c r="AU30" s="10">
        <f t="shared" si="47"/>
        <v>1.5952380952380913</v>
      </c>
      <c r="AV30" s="10">
        <f t="shared" si="48"/>
        <v>1.8571428571428541</v>
      </c>
      <c r="AW30" s="10">
        <f t="shared" si="49"/>
        <v>1.4523809523809526</v>
      </c>
      <c r="AY30" s="10">
        <f t="shared" si="11"/>
        <v>1.153846153846154</v>
      </c>
      <c r="AZ30" s="10"/>
      <c r="BG30">
        <v>27</v>
      </c>
      <c r="BH30" s="8">
        <f>AVERAGE(AB4:AB9)</f>
        <v>23.166666666666668</v>
      </c>
    </row>
    <row r="31" spans="1:60" x14ac:dyDescent="0.2">
      <c r="A31" s="9" t="s">
        <v>82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>
        <f t="shared" si="12"/>
        <v>0.5833333333333357</v>
      </c>
      <c r="M31" s="10">
        <f t="shared" si="13"/>
        <v>1.125</v>
      </c>
      <c r="N31" s="10">
        <f t="shared" si="14"/>
        <v>2.5416666666666679</v>
      </c>
      <c r="O31" s="10">
        <f t="shared" si="15"/>
        <v>0.79166666666666785</v>
      </c>
      <c r="P31" s="10">
        <f t="shared" si="16"/>
        <v>0.6458333333333357</v>
      </c>
      <c r="Q31" s="10">
        <f t="shared" si="17"/>
        <v>1.7708333333333321</v>
      </c>
      <c r="R31" s="10">
        <f t="shared" si="18"/>
        <v>1.2708333333333321</v>
      </c>
      <c r="S31" s="10">
        <f t="shared" si="19"/>
        <v>1.1458333333333321</v>
      </c>
      <c r="T31" s="10">
        <f t="shared" si="20"/>
        <v>0.6666666666666643</v>
      </c>
      <c r="U31" s="10">
        <f t="shared" si="21"/>
        <v>6.25E-2</v>
      </c>
      <c r="V31" s="10">
        <f t="shared" si="22"/>
        <v>0.5</v>
      </c>
      <c r="W31" s="10">
        <f t="shared" si="23"/>
        <v>1.2291666666666679</v>
      </c>
      <c r="X31" s="10">
        <f t="shared" si="24"/>
        <v>1.0208333333333357</v>
      </c>
      <c r="Y31" s="10">
        <f t="shared" si="25"/>
        <v>3.7083333333333321</v>
      </c>
      <c r="Z31" s="10">
        <f t="shared" si="26"/>
        <v>0.39583333333333215</v>
      </c>
      <c r="AA31" s="10">
        <f t="shared" si="27"/>
        <v>0.89583333333333215</v>
      </c>
      <c r="AB31" s="10">
        <f t="shared" si="28"/>
        <v>0.9166666666666643</v>
      </c>
      <c r="AC31" s="10">
        <f t="shared" si="29"/>
        <v>0.79166666666666785</v>
      </c>
      <c r="AD31" s="10">
        <f t="shared" si="30"/>
        <v>0.25000000000000355</v>
      </c>
      <c r="AE31" s="10">
        <f t="shared" si="31"/>
        <v>2.6875000000000036</v>
      </c>
      <c r="AF31" s="10">
        <f t="shared" si="32"/>
        <v>1.3958333333333321</v>
      </c>
      <c r="AG31" s="10">
        <f t="shared" si="33"/>
        <v>1.5625000000000036</v>
      </c>
      <c r="AH31" s="10">
        <f t="shared" si="34"/>
        <v>0.7291666666666714</v>
      </c>
      <c r="AI31" s="10">
        <f t="shared" si="35"/>
        <v>0.8333333333333357</v>
      </c>
      <c r="AJ31" s="10">
        <f t="shared" si="36"/>
        <v>1.7708333333333321</v>
      </c>
      <c r="AK31" s="10">
        <f t="shared" si="37"/>
        <v>0.95833333333333215</v>
      </c>
      <c r="AL31" s="10">
        <f t="shared" si="38"/>
        <v>0.12500000000000355</v>
      </c>
      <c r="AM31" s="10">
        <f t="shared" si="39"/>
        <v>1.1249999999999964</v>
      </c>
      <c r="AN31" s="10">
        <f t="shared" si="40"/>
        <v>3.9166666666666679</v>
      </c>
      <c r="AO31" s="10">
        <f t="shared" si="41"/>
        <v>0.39583333333333215</v>
      </c>
      <c r="AP31" s="10">
        <f t="shared" si="42"/>
        <v>2.2083333333333321</v>
      </c>
      <c r="AQ31" s="10">
        <f t="shared" si="43"/>
        <v>0.43749999999999645</v>
      </c>
      <c r="AR31" s="10">
        <f t="shared" si="44"/>
        <v>1.8333333333333321</v>
      </c>
      <c r="AS31" s="10">
        <f t="shared" si="45"/>
        <v>6.25E-2</v>
      </c>
      <c r="AT31" s="10">
        <f t="shared" si="46"/>
        <v>3.125</v>
      </c>
      <c r="AU31" s="10">
        <f t="shared" si="47"/>
        <v>1.3333333333333321</v>
      </c>
      <c r="AV31" s="10">
        <f t="shared" si="48"/>
        <v>2.2291666666666643</v>
      </c>
      <c r="AW31" s="10">
        <f t="shared" si="49"/>
        <v>1.5416666666666679</v>
      </c>
      <c r="AY31" s="10">
        <f t="shared" si="11"/>
        <v>1.163461538461539</v>
      </c>
      <c r="AZ31" s="10"/>
      <c r="BG31">
        <v>28</v>
      </c>
      <c r="BH31" s="8">
        <f>AVERAGE(AC4:AC9)</f>
        <v>24.666666666666668</v>
      </c>
    </row>
    <row r="32" spans="1:60" x14ac:dyDescent="0.2">
      <c r="A32" s="9" t="s">
        <v>83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>
        <f t="shared" si="12"/>
        <v>0.46296296296296191</v>
      </c>
      <c r="M32" s="10">
        <f t="shared" si="13"/>
        <v>0.98148148148148096</v>
      </c>
      <c r="N32" s="10">
        <f t="shared" si="14"/>
        <v>2.3333333333333321</v>
      </c>
      <c r="O32" s="10">
        <f t="shared" si="15"/>
        <v>1.0740740740740726</v>
      </c>
      <c r="P32" s="10">
        <f t="shared" si="16"/>
        <v>0.46296296296296191</v>
      </c>
      <c r="Q32" s="10">
        <f t="shared" si="17"/>
        <v>1.7407407407407405</v>
      </c>
      <c r="R32" s="10">
        <f t="shared" si="18"/>
        <v>1.5740740740740726</v>
      </c>
      <c r="S32" s="10">
        <f t="shared" si="19"/>
        <v>1.4629629629629619</v>
      </c>
      <c r="T32" s="10">
        <f t="shared" si="20"/>
        <v>0.68518518518518334</v>
      </c>
      <c r="U32" s="10">
        <f t="shared" si="21"/>
        <v>9.2592592592588119E-2</v>
      </c>
      <c r="V32" s="10">
        <f t="shared" si="22"/>
        <v>0.72222222222222143</v>
      </c>
      <c r="W32" s="10">
        <f t="shared" si="23"/>
        <v>1.3888888888888893</v>
      </c>
      <c r="X32" s="10">
        <f t="shared" si="24"/>
        <v>1.2407407407407405</v>
      </c>
      <c r="Y32" s="10">
        <f t="shared" si="25"/>
        <v>3.5925925925925917</v>
      </c>
      <c r="Z32" s="10">
        <f t="shared" si="26"/>
        <v>0.46296296296296191</v>
      </c>
      <c r="AA32" s="10">
        <f t="shared" si="27"/>
        <v>0.81481481481481666</v>
      </c>
      <c r="AB32" s="10">
        <f t="shared" si="28"/>
        <v>1.0370370370370381</v>
      </c>
      <c r="AC32" s="10">
        <f t="shared" si="29"/>
        <v>0.6851851851851869</v>
      </c>
      <c r="AD32" s="10">
        <f t="shared" si="30"/>
        <v>0.20370370370370594</v>
      </c>
      <c r="AE32" s="10">
        <f t="shared" si="31"/>
        <v>2.5555555555555571</v>
      </c>
      <c r="AF32" s="10">
        <f t="shared" si="32"/>
        <v>1.277777777777775</v>
      </c>
      <c r="AG32" s="10">
        <f t="shared" si="33"/>
        <v>1.7407407407407405</v>
      </c>
      <c r="AH32" s="10">
        <f t="shared" si="34"/>
        <v>0.38888888888889284</v>
      </c>
      <c r="AI32" s="10">
        <f t="shared" si="35"/>
        <v>0.81481481481481666</v>
      </c>
      <c r="AJ32" s="10">
        <f t="shared" si="36"/>
        <v>1.9074074074074083</v>
      </c>
      <c r="AK32" s="10">
        <f t="shared" si="37"/>
        <v>0.90740740740740478</v>
      </c>
      <c r="AL32" s="10">
        <f t="shared" si="38"/>
        <v>1.8518518518519045E-2</v>
      </c>
      <c r="AM32" s="10">
        <f t="shared" si="39"/>
        <v>1.2222222222222179</v>
      </c>
      <c r="AN32" s="10">
        <f t="shared" si="40"/>
        <v>3.5000000000000036</v>
      </c>
      <c r="AO32" s="10">
        <f t="shared" si="41"/>
        <v>0.35185185185185119</v>
      </c>
      <c r="AP32" s="10">
        <f t="shared" si="42"/>
        <v>2.3148148148148167</v>
      </c>
      <c r="AQ32" s="10">
        <f t="shared" si="43"/>
        <v>0.46296296296296191</v>
      </c>
      <c r="AR32" s="10">
        <f t="shared" si="44"/>
        <v>1.8888888888888857</v>
      </c>
      <c r="AS32" s="10">
        <f t="shared" si="45"/>
        <v>0.29629629629629761</v>
      </c>
      <c r="AT32" s="10">
        <f t="shared" si="46"/>
        <v>2.9444444444444429</v>
      </c>
      <c r="AU32" s="10">
        <f t="shared" si="47"/>
        <v>1.277777777777775</v>
      </c>
      <c r="AV32" s="10">
        <f t="shared" si="48"/>
        <v>2.018518518518519</v>
      </c>
      <c r="AW32" s="10">
        <f t="shared" si="49"/>
        <v>1.1851851851851869</v>
      </c>
      <c r="AY32" s="10">
        <f t="shared" si="11"/>
        <v>1.1773504273504272</v>
      </c>
      <c r="AZ32" s="10"/>
      <c r="BG32">
        <v>29</v>
      </c>
      <c r="BH32" s="8">
        <f>AVERAGE(AD4:AD9)</f>
        <v>24.166666666666668</v>
      </c>
    </row>
    <row r="33" spans="1:60" x14ac:dyDescent="0.2">
      <c r="BG33">
        <v>30</v>
      </c>
      <c r="BH33" s="8">
        <f>AVERAGE(AE4:AE9)</f>
        <v>26.5</v>
      </c>
    </row>
    <row r="34" spans="1:60" ht="31.5" x14ac:dyDescent="0.2">
      <c r="A34" s="5" t="s">
        <v>90</v>
      </c>
      <c r="B34" s="9" t="s">
        <v>84</v>
      </c>
      <c r="C34" s="9" t="s">
        <v>85</v>
      </c>
      <c r="BG34">
        <v>31</v>
      </c>
      <c r="BH34" s="8">
        <f>AVERAGE(AF4:AF9)</f>
        <v>22.833333333333332</v>
      </c>
    </row>
    <row r="35" spans="1:60" x14ac:dyDescent="0.2">
      <c r="B35" s="11">
        <f>AVERAGE(B11:G11)</f>
        <v>24.444444444444443</v>
      </c>
      <c r="C35" s="12">
        <v>5.9480685297697178E-2</v>
      </c>
      <c r="BG35">
        <v>32</v>
      </c>
      <c r="BH35" s="8">
        <f>AVERAGE(AG4:AG9)</f>
        <v>22.333333333333332</v>
      </c>
    </row>
    <row r="36" spans="1:60" x14ac:dyDescent="0.2">
      <c r="A36" s="9" t="s">
        <v>86</v>
      </c>
      <c r="B36" s="10"/>
      <c r="C36" s="10"/>
      <c r="D36" s="10"/>
      <c r="E36" s="10"/>
      <c r="F36" s="10"/>
      <c r="G36" s="10"/>
      <c r="H36" s="10">
        <f>$C$35*G11+(1-$C$35)*B35</f>
        <v>24.457662374510594</v>
      </c>
      <c r="I36" s="10">
        <f t="shared" ref="I36:AW36" si="50">$C$35*H11+(1-$C$35)*H36</f>
        <v>24.390786512641267</v>
      </c>
      <c r="J36" s="10">
        <f t="shared" si="50"/>
        <v>24.179186759621558</v>
      </c>
      <c r="K36" s="10">
        <f t="shared" si="50"/>
        <v>24.000000000019519</v>
      </c>
      <c r="L36" s="10">
        <f t="shared" si="50"/>
        <v>24.000000000018357</v>
      </c>
      <c r="M36" s="10">
        <f t="shared" si="50"/>
        <v>24.000000000017263</v>
      </c>
      <c r="N36" s="10">
        <f t="shared" si="50"/>
        <v>23.910778972069686</v>
      </c>
      <c r="O36" s="10">
        <f t="shared" si="50"/>
        <v>24.025133822999724</v>
      </c>
      <c r="P36" s="10">
        <f t="shared" si="50"/>
        <v>23.934417818037002</v>
      </c>
      <c r="Q36" s="10">
        <f t="shared" si="50"/>
        <v>23.918491796064245</v>
      </c>
      <c r="R36" s="10">
        <f t="shared" si="50"/>
        <v>23.97290719763981</v>
      </c>
      <c r="S36" s="10">
        <f t="shared" si="50"/>
        <v>24.024085933838908</v>
      </c>
      <c r="T36" s="10">
        <f t="shared" si="50"/>
        <v>24.092047418835449</v>
      </c>
      <c r="U36" s="10">
        <f t="shared" si="50"/>
        <v>24.136139613031311</v>
      </c>
      <c r="V36" s="10">
        <f t="shared" si="50"/>
        <v>24.147868830651277</v>
      </c>
      <c r="W36" s="10">
        <f t="shared" si="50"/>
        <v>24.198554176567665</v>
      </c>
      <c r="X36" s="10">
        <f t="shared" si="50"/>
        <v>24.137176800328618</v>
      </c>
      <c r="Y36" s="10">
        <f t="shared" si="50"/>
        <v>24.218238458184672</v>
      </c>
      <c r="Z36" s="10">
        <f t="shared" si="50"/>
        <v>24.026815429240443</v>
      </c>
      <c r="AA36" s="10">
        <f t="shared" si="50"/>
        <v>24.015306981583052</v>
      </c>
      <c r="AB36" s="10">
        <f t="shared" si="50"/>
        <v>24.073877197126347</v>
      </c>
      <c r="AC36" s="10">
        <f t="shared" si="50"/>
        <v>24.019915693065315</v>
      </c>
      <c r="AD36" s="10">
        <f t="shared" si="50"/>
        <v>24.058384884192073</v>
      </c>
      <c r="AE36" s="10">
        <f t="shared" si="50"/>
        <v>24.064825558818917</v>
      </c>
      <c r="AF36" s="10">
        <f t="shared" si="50"/>
        <v>24.209671403399803</v>
      </c>
      <c r="AG36" s="10">
        <f t="shared" si="50"/>
        <v>24.127805871790937</v>
      </c>
      <c r="AH36" s="10">
        <f t="shared" si="50"/>
        <v>24.021069415455578</v>
      </c>
      <c r="AI36" s="10">
        <f t="shared" si="50"/>
        <v>23.980162401986991</v>
      </c>
      <c r="AJ36" s="10">
        <f t="shared" si="50"/>
        <v>23.93177511816338</v>
      </c>
      <c r="AK36" s="10">
        <f t="shared" si="50"/>
        <v>23.816871810293982</v>
      </c>
      <c r="AL36" s="10">
        <f t="shared" si="50"/>
        <v>23.748456820118093</v>
      </c>
      <c r="AM36" s="10">
        <f t="shared" si="50"/>
        <v>23.733678438190584</v>
      </c>
      <c r="AN36" s="10">
        <f t="shared" si="50"/>
        <v>23.640471504150781</v>
      </c>
      <c r="AO36" s="10">
        <f t="shared" si="50"/>
        <v>23.820471666261803</v>
      </c>
      <c r="AP36" s="10">
        <f t="shared" si="50"/>
        <v>23.761756001735588</v>
      </c>
      <c r="AQ36" s="10">
        <f t="shared" si="50"/>
        <v>23.865147945966964</v>
      </c>
      <c r="AR36" s="10">
        <f t="shared" si="50"/>
        <v>23.87316903855465</v>
      </c>
      <c r="AS36" s="10">
        <f t="shared" si="50"/>
        <v>23.969934059004931</v>
      </c>
      <c r="AT36" s="10">
        <f t="shared" si="50"/>
        <v>23.981635849329052</v>
      </c>
      <c r="AU36" s="10">
        <f t="shared" si="50"/>
        <v>23.814199553252394</v>
      </c>
      <c r="AV36" s="10">
        <f t="shared" si="50"/>
        <v>23.745943510756629</v>
      </c>
      <c r="AW36" s="10">
        <f t="shared" si="50"/>
        <v>23.63218014669614</v>
      </c>
      <c r="AY36" s="9" t="s">
        <v>58</v>
      </c>
      <c r="BG36">
        <v>33</v>
      </c>
      <c r="BH36" s="8">
        <f>AVERAGE(AH4:AH9)</f>
        <v>23.333333333333332</v>
      </c>
    </row>
    <row r="37" spans="1:60" x14ac:dyDescent="0.2">
      <c r="A37" s="9" t="s">
        <v>57</v>
      </c>
      <c r="B37" s="10"/>
      <c r="C37" s="10"/>
      <c r="D37" s="10"/>
      <c r="E37" s="10"/>
      <c r="F37" s="10"/>
      <c r="G37" s="10"/>
      <c r="H37" s="10">
        <f t="shared" ref="H37:AW37" si="51">ABS(H11-H36)</f>
        <v>1.124329041177262</v>
      </c>
      <c r="I37" s="10">
        <f t="shared" si="51"/>
        <v>3.5574531793079345</v>
      </c>
      <c r="J37" s="10">
        <f t="shared" si="51"/>
        <v>3.0125200929548903</v>
      </c>
      <c r="K37" s="10">
        <f t="shared" si="51"/>
        <v>1.9518608951329952E-11</v>
      </c>
      <c r="L37" s="10">
        <f t="shared" si="51"/>
        <v>1.8356871578362188E-11</v>
      </c>
      <c r="M37" s="10">
        <f t="shared" si="51"/>
        <v>1.5000000000172626</v>
      </c>
      <c r="N37" s="10">
        <f t="shared" si="51"/>
        <v>1.9225543612636464</v>
      </c>
      <c r="O37" s="10">
        <f t="shared" si="51"/>
        <v>1.5251338229997238</v>
      </c>
      <c r="P37" s="10">
        <f t="shared" si="51"/>
        <v>0.26775115137033367</v>
      </c>
      <c r="Q37" s="10">
        <f t="shared" si="51"/>
        <v>0.91484153726908701</v>
      </c>
      <c r="R37" s="10">
        <f t="shared" si="51"/>
        <v>0.86042613569352255</v>
      </c>
      <c r="S37" s="10">
        <f t="shared" si="51"/>
        <v>1.14258073282776</v>
      </c>
      <c r="T37" s="10">
        <f t="shared" si="51"/>
        <v>0.74128591449788317</v>
      </c>
      <c r="U37" s="10">
        <f t="shared" si="51"/>
        <v>0.19719372030202109</v>
      </c>
      <c r="V37" s="10">
        <f t="shared" si="51"/>
        <v>0.85213116934872346</v>
      </c>
      <c r="W37" s="10">
        <f t="shared" si="51"/>
        <v>1.0318875099009972</v>
      </c>
      <c r="X37" s="10">
        <f t="shared" si="51"/>
        <v>1.3628231996713822</v>
      </c>
      <c r="Y37" s="10">
        <f t="shared" si="51"/>
        <v>3.2182384581846719</v>
      </c>
      <c r="Z37" s="10">
        <f t="shared" si="51"/>
        <v>0.19348209590711107</v>
      </c>
      <c r="AA37" s="10">
        <f t="shared" si="51"/>
        <v>0.98469301841694801</v>
      </c>
      <c r="AB37" s="10">
        <f t="shared" si="51"/>
        <v>0.90721053045967892</v>
      </c>
      <c r="AC37" s="10">
        <f t="shared" si="51"/>
        <v>0.64675097360135325</v>
      </c>
      <c r="AD37" s="10">
        <f t="shared" si="51"/>
        <v>0.10828178247459519</v>
      </c>
      <c r="AE37" s="10">
        <f t="shared" si="51"/>
        <v>2.4351744411810827</v>
      </c>
      <c r="AF37" s="10">
        <f t="shared" si="51"/>
        <v>1.3763380700664705</v>
      </c>
      <c r="AG37" s="10">
        <f t="shared" si="51"/>
        <v>1.7944725384576046</v>
      </c>
      <c r="AH37" s="10">
        <f t="shared" si="51"/>
        <v>0.68773608212224602</v>
      </c>
      <c r="AI37" s="10">
        <f t="shared" si="51"/>
        <v>0.81349573532032338</v>
      </c>
      <c r="AJ37" s="10">
        <f t="shared" si="51"/>
        <v>1.9317751181633795</v>
      </c>
      <c r="AK37" s="10">
        <f t="shared" si="51"/>
        <v>1.1502051436273142</v>
      </c>
      <c r="AL37" s="10">
        <f t="shared" si="51"/>
        <v>0.24845682011809345</v>
      </c>
      <c r="AM37" s="10">
        <f t="shared" si="51"/>
        <v>1.5670117715239158</v>
      </c>
      <c r="AN37" s="10">
        <f t="shared" si="51"/>
        <v>3.0261951625158865</v>
      </c>
      <c r="AO37" s="10">
        <f t="shared" si="51"/>
        <v>0.98713833292847042</v>
      </c>
      <c r="AP37" s="10">
        <f t="shared" si="51"/>
        <v>1.7382439982644122</v>
      </c>
      <c r="AQ37" s="10">
        <f t="shared" si="51"/>
        <v>0.13485205403303624</v>
      </c>
      <c r="AR37" s="10">
        <f t="shared" si="51"/>
        <v>1.62683096144535</v>
      </c>
      <c r="AS37" s="10">
        <f t="shared" si="51"/>
        <v>0.19673260766173684</v>
      </c>
      <c r="AT37" s="10">
        <f t="shared" si="51"/>
        <v>2.8149691826623844</v>
      </c>
      <c r="AU37" s="10">
        <f t="shared" si="51"/>
        <v>1.1475328865857257</v>
      </c>
      <c r="AV37" s="10">
        <f t="shared" si="51"/>
        <v>1.9126101774232964</v>
      </c>
      <c r="AW37" s="10">
        <f t="shared" si="51"/>
        <v>1.3678198533038604</v>
      </c>
      <c r="AY37" s="10">
        <f>AVERAGE(AL37:AW37)</f>
        <v>1.397366150705514</v>
      </c>
      <c r="BG37">
        <v>34</v>
      </c>
      <c r="BH37" s="8">
        <f>AVERAGE(AI4:AI9)</f>
        <v>23.166666666666668</v>
      </c>
    </row>
    <row r="38" spans="1:60" x14ac:dyDescent="0.2">
      <c r="A38" s="9" t="s">
        <v>87</v>
      </c>
      <c r="BG38">
        <v>35</v>
      </c>
      <c r="BH38" s="8">
        <f>AVERAGE(AJ4:AJ9)</f>
        <v>22</v>
      </c>
    </row>
    <row r="39" spans="1:60" x14ac:dyDescent="0.2">
      <c r="A39" s="10">
        <f>AVERAGE(H37:AK37)</f>
        <v>1.2086921852207695</v>
      </c>
      <c r="BG39">
        <v>36</v>
      </c>
      <c r="BH39" s="8">
        <f>AVERAGE(AK4:AK9)</f>
        <v>22.666666666666668</v>
      </c>
    </row>
    <row r="40" spans="1:60" x14ac:dyDescent="0.2">
      <c r="BG40">
        <v>37</v>
      </c>
      <c r="BH40" s="8">
        <f>AVERAGE(AL4:AL9)</f>
        <v>23.5</v>
      </c>
    </row>
    <row r="41" spans="1:60" ht="31.5" x14ac:dyDescent="0.2">
      <c r="A41" s="5" t="s">
        <v>91</v>
      </c>
      <c r="BG41">
        <v>38</v>
      </c>
      <c r="BH41" s="8">
        <f>AVERAGE(AM4:AM9)</f>
        <v>22.166666666666668</v>
      </c>
    </row>
    <row r="42" spans="1:60" x14ac:dyDescent="0.2">
      <c r="A42" s="9" t="s">
        <v>59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>
        <f>SLOPE($B$11:AK11,$B$2:AK2)</f>
        <v>-1.3620763620763619E-2</v>
      </c>
      <c r="AM42" s="10">
        <f>SLOPE($B$11:AL11,$B$2:AL2)</f>
        <v>-1.3829619092776982E-2</v>
      </c>
      <c r="AN42" s="10">
        <f>SLOPE($B$11:AM11,$B$2:AM2)</f>
        <v>-1.934930882299302E-2</v>
      </c>
      <c r="AO42" s="10">
        <f>SLOPE($B$11:AN11,$B$2:AN2)</f>
        <v>-6.6801619433198255E-3</v>
      </c>
      <c r="AP42" s="10">
        <f>SLOPE($B$11:AO11,$B$2:AO2)</f>
        <v>-9.8186366479049332E-3</v>
      </c>
      <c r="AQ42" s="10">
        <f>SLOPE($B$11:AP11,$B$2:AP2)</f>
        <v>-3.1939605110336746E-3</v>
      </c>
      <c r="AR42" s="10">
        <f>SLOPE($B$11:AQ11,$B$2:AQ2)</f>
        <v>-2.4444264376198527E-3</v>
      </c>
      <c r="AS42" s="10">
        <f>SLOPE($B$11:AR11,$B$2:AR2)</f>
        <v>2.9698983187355348E-3</v>
      </c>
      <c r="AT42" s="10">
        <f>SLOPE($B$11:AS11,$B$2:AS2)</f>
        <v>3.6293164200141034E-3</v>
      </c>
      <c r="AU42" s="10">
        <f>SLOPE($B$11:AT11,$B$2:AT2)</f>
        <v>-4.5015371102327482E-3</v>
      </c>
      <c r="AV42" s="10">
        <f>SLOPE($B$11:AU11,$B$2:AU2)</f>
        <v>-7.4416692363038191E-3</v>
      </c>
      <c r="AW42" s="10">
        <f>SLOPE($B$11:AV11,$B$2:AV2)</f>
        <v>-1.2218624730188086E-2</v>
      </c>
      <c r="BG42">
        <v>39</v>
      </c>
      <c r="BH42" s="8">
        <f>AVERAGE(AN4:AN9)</f>
        <v>26.666666666666668</v>
      </c>
    </row>
    <row r="43" spans="1:60" x14ac:dyDescent="0.2">
      <c r="A43" s="9" t="s">
        <v>55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>
        <f>INTERCEPT($B$11:AK11,$B$2:AK2)</f>
        <v>24.05291005291005</v>
      </c>
      <c r="AM43" s="10">
        <f>INTERCEPT($B$11:AL11,$B$2:AL2)</f>
        <v>24.055555555555554</v>
      </c>
      <c r="AN43" s="10">
        <f>INTERCEPT($B$11:AM11,$B$2:AM2)</f>
        <v>24.127311522048359</v>
      </c>
      <c r="AO43" s="10">
        <f>INTERCEPT($B$11:AN11,$B$2:AN2)</f>
        <v>23.958389563652716</v>
      </c>
      <c r="AP43" s="10">
        <f>INTERCEPT($B$11:AO11,$B$2:AO2)</f>
        <v>24.001282051282047</v>
      </c>
      <c r="AQ43" s="10">
        <f>INTERCEPT($B$11:AP11,$B$2:AP2)</f>
        <v>23.908536585365852</v>
      </c>
      <c r="AR43" s="10">
        <f>INTERCEPT($B$11:AQ11,$B$2:AQ2)</f>
        <v>23.897793263646918</v>
      </c>
      <c r="AS43" s="10">
        <f>INTERCEPT($B$11:AR11,$B$2:AR2)</f>
        <v>23.818383167220379</v>
      </c>
      <c r="AT43" s="10">
        <f>INTERCEPT($B$11:AS11,$B$2:AS2)</f>
        <v>23.808491895701199</v>
      </c>
      <c r="AU43" s="10">
        <f>INTERCEPT($B$11:AT11,$B$2:AT2)</f>
        <v>23.933164983164986</v>
      </c>
      <c r="AV43" s="10">
        <f>INTERCEPT($B$11:AU11,$B$2:AU2)</f>
        <v>23.9792270531401</v>
      </c>
      <c r="AW43" s="10">
        <f>INTERCEPT($B$11:AV11,$B$2:AV2)</f>
        <v>24.055658341042246</v>
      </c>
      <c r="BG43">
        <v>40</v>
      </c>
      <c r="BH43" s="8">
        <f>AVERAGE(AO4:AO9)</f>
        <v>22.833333333333332</v>
      </c>
    </row>
    <row r="44" spans="1:60" x14ac:dyDescent="0.2">
      <c r="A44" s="9" t="s">
        <v>56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>
        <f t="shared" ref="AL44:AW44" si="52">AL42*AL2+AL43</f>
        <v>23.548941798941797</v>
      </c>
      <c r="AM44" s="10">
        <f t="shared" si="52"/>
        <v>23.530030030030026</v>
      </c>
      <c r="AN44" s="10">
        <f t="shared" si="52"/>
        <v>23.37268847795163</v>
      </c>
      <c r="AO44" s="10">
        <f t="shared" si="52"/>
        <v>23.691183085919924</v>
      </c>
      <c r="AP44" s="10">
        <f t="shared" si="52"/>
        <v>23.598717948717944</v>
      </c>
      <c r="AQ44" s="10">
        <f t="shared" si="52"/>
        <v>23.774390243902438</v>
      </c>
      <c r="AR44" s="10">
        <f t="shared" si="52"/>
        <v>23.792682926829265</v>
      </c>
      <c r="AS44" s="10">
        <f t="shared" si="52"/>
        <v>23.949058693244741</v>
      </c>
      <c r="AT44" s="10">
        <f t="shared" si="52"/>
        <v>23.971811134601833</v>
      </c>
      <c r="AU44" s="10">
        <f t="shared" si="52"/>
        <v>23.72609427609428</v>
      </c>
      <c r="AV44" s="10">
        <f t="shared" si="52"/>
        <v>23.629468599033821</v>
      </c>
      <c r="AW44" s="10">
        <f t="shared" si="52"/>
        <v>23.469164353993218</v>
      </c>
      <c r="AY44" s="9" t="s">
        <v>58</v>
      </c>
      <c r="BG44">
        <v>41</v>
      </c>
      <c r="BH44" s="8">
        <f>AVERAGE(AP4:AP9)</f>
        <v>25.5</v>
      </c>
    </row>
    <row r="45" spans="1:60" x14ac:dyDescent="0.2">
      <c r="A45" s="9" t="s">
        <v>57</v>
      </c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>
        <f t="shared" ref="AL45:AW45" si="53">ABS(AL11-AL44)</f>
        <v>4.8941798941797288E-2</v>
      </c>
      <c r="AM45" s="10">
        <f t="shared" si="53"/>
        <v>1.3633633633633586</v>
      </c>
      <c r="AN45" s="10">
        <f t="shared" si="53"/>
        <v>3.2939781887150374</v>
      </c>
      <c r="AO45" s="10">
        <f t="shared" si="53"/>
        <v>0.85784975258659202</v>
      </c>
      <c r="AP45" s="10">
        <f t="shared" si="53"/>
        <v>1.9012820512820561</v>
      </c>
      <c r="AQ45" s="10">
        <f t="shared" si="53"/>
        <v>0.22560975609756184</v>
      </c>
      <c r="AR45" s="10">
        <f t="shared" si="53"/>
        <v>1.707317073170735</v>
      </c>
      <c r="AS45" s="10">
        <f t="shared" si="53"/>
        <v>0.21760797342192717</v>
      </c>
      <c r="AT45" s="10">
        <f t="shared" si="53"/>
        <v>2.8051444679351647</v>
      </c>
      <c r="AU45" s="10">
        <f t="shared" si="53"/>
        <v>1.0594276094276118</v>
      </c>
      <c r="AV45" s="10">
        <f t="shared" si="53"/>
        <v>1.7961352657004888</v>
      </c>
      <c r="AW45" s="10">
        <f t="shared" si="53"/>
        <v>1.530835646006782</v>
      </c>
      <c r="AY45" s="10">
        <f>AVERAGE(AL45:AW45)</f>
        <v>1.4006244122207594</v>
      </c>
      <c r="BG45">
        <v>42</v>
      </c>
      <c r="BH45" s="8">
        <f>AVERAGE(AQ4:AQ9)</f>
        <v>24</v>
      </c>
    </row>
    <row r="46" spans="1:60" x14ac:dyDescent="0.2">
      <c r="BG46">
        <v>43</v>
      </c>
      <c r="BH46" s="8">
        <f>AVERAGE(AR4:AR9)</f>
        <v>25.5</v>
      </c>
    </row>
    <row r="47" spans="1:60" ht="15.75" x14ac:dyDescent="0.2">
      <c r="A47" s="5" t="s">
        <v>92</v>
      </c>
      <c r="B47" s="9" t="s">
        <v>62</v>
      </c>
      <c r="C47" s="9" t="s">
        <v>61</v>
      </c>
      <c r="D47" s="9" t="s">
        <v>85</v>
      </c>
      <c r="E47" s="9" t="s">
        <v>88</v>
      </c>
      <c r="BG47">
        <v>44</v>
      </c>
      <c r="BH47" s="8">
        <f>AVERAGE(AS4:AS9)</f>
        <v>24.166666666666668</v>
      </c>
    </row>
    <row r="48" spans="1:60" x14ac:dyDescent="0.2">
      <c r="B48" s="16">
        <f>B11</f>
        <v>24.166666666666668</v>
      </c>
      <c r="C48" s="16">
        <f>AVERAGE(C11-B11,D11-C11,E11-D11)</f>
        <v>0.33333333333333331</v>
      </c>
      <c r="D48" s="12">
        <v>0.98189946453816612</v>
      </c>
      <c r="E48" s="12">
        <v>7.9857288493072248E-2</v>
      </c>
      <c r="BG48">
        <v>45</v>
      </c>
      <c r="BH48" s="8">
        <f>AVERAGE(AT4:AT9)</f>
        <v>21.166666666666668</v>
      </c>
    </row>
    <row r="49" spans="1:61" x14ac:dyDescent="0.2">
      <c r="A49" s="9" t="s">
        <v>63</v>
      </c>
      <c r="B49" s="10"/>
      <c r="C49" s="10"/>
      <c r="D49" s="10"/>
      <c r="E49" s="10"/>
      <c r="F49" s="10">
        <f>$D$48*F11+(1-$D$48)*(B48+C48)</f>
        <v>25.809199286050887</v>
      </c>
      <c r="G49" s="10">
        <f>$D$48*G11+(1-$D$48)*(F49+F50)</f>
        <v>24.695273025464768</v>
      </c>
      <c r="H49" s="10">
        <f t="shared" ref="H49:AW49" si="54">$D$48*H11+(1-$D$48)*(G49+G50)</f>
        <v>23.363668000723294</v>
      </c>
      <c r="I49" s="10">
        <f t="shared" si="54"/>
        <v>20.882437978659976</v>
      </c>
      <c r="J49" s="10">
        <f t="shared" si="54"/>
        <v>21.160975823126208</v>
      </c>
      <c r="K49" s="10">
        <f t="shared" si="54"/>
        <v>23.94851221956505</v>
      </c>
      <c r="L49" s="10">
        <f t="shared" si="54"/>
        <v>24.00300537198526</v>
      </c>
      <c r="M49" s="10">
        <f t="shared" si="54"/>
        <v>22.530906873702197</v>
      </c>
      <c r="N49" s="10">
        <f t="shared" si="54"/>
        <v>25.774835853268119</v>
      </c>
      <c r="O49" s="10">
        <f t="shared" si="54"/>
        <v>22.565141384063939</v>
      </c>
      <c r="P49" s="10">
        <f t="shared" si="54"/>
        <v>23.647485715741265</v>
      </c>
      <c r="Q49" s="10">
        <f t="shared" si="54"/>
        <v>24.814130116433621</v>
      </c>
      <c r="R49" s="10">
        <f t="shared" si="54"/>
        <v>24.836752764135859</v>
      </c>
      <c r="S49" s="10">
        <f t="shared" si="54"/>
        <v>25.164193943862841</v>
      </c>
      <c r="T49" s="10">
        <f t="shared" si="54"/>
        <v>24.843014873752622</v>
      </c>
      <c r="U49" s="10">
        <f t="shared" si="54"/>
        <v>24.345492481045426</v>
      </c>
      <c r="V49" s="10">
        <f t="shared" si="54"/>
        <v>24.990133281349731</v>
      </c>
      <c r="W49" s="10">
        <f t="shared" si="54"/>
        <v>23.202426274149545</v>
      </c>
      <c r="X49" s="10">
        <f t="shared" si="54"/>
        <v>25.458362594439112</v>
      </c>
      <c r="Y49" s="10">
        <f t="shared" si="54"/>
        <v>21.083913524499373</v>
      </c>
      <c r="Z49" s="10">
        <f t="shared" si="54"/>
        <v>23.78020232392312</v>
      </c>
      <c r="AA49" s="10">
        <f t="shared" si="54"/>
        <v>24.978722069861384</v>
      </c>
      <c r="AB49" s="10">
        <f t="shared" si="54"/>
        <v>23.201935342119956</v>
      </c>
      <c r="AC49" s="10">
        <f t="shared" si="54"/>
        <v>24.639858266411579</v>
      </c>
      <c r="AD49" s="10">
        <f t="shared" si="54"/>
        <v>24.177037804716512</v>
      </c>
      <c r="AE49" s="10">
        <f t="shared" si="54"/>
        <v>26.458946037224855</v>
      </c>
      <c r="AF49" s="10">
        <f t="shared" si="54"/>
        <v>22.90317087776921</v>
      </c>
      <c r="AG49" s="10">
        <f t="shared" si="54"/>
        <v>22.342383621553218</v>
      </c>
      <c r="AH49" s="10">
        <f t="shared" si="54"/>
        <v>23.313422886823115</v>
      </c>
      <c r="AI49" s="10">
        <f t="shared" si="54"/>
        <v>23.168910521245913</v>
      </c>
      <c r="AJ49" s="10">
        <f t="shared" si="54"/>
        <v>22.020569450012438</v>
      </c>
      <c r="AK49" s="10">
        <f t="shared" si="54"/>
        <v>22.652770616562634</v>
      </c>
      <c r="AL49" s="10">
        <f t="shared" si="54"/>
        <v>23.483552964680495</v>
      </c>
      <c r="AM49" s="10">
        <f t="shared" si="54"/>
        <v>22.190680926100701</v>
      </c>
      <c r="AN49" s="10">
        <f t="shared" si="54"/>
        <v>26.583943838340758</v>
      </c>
      <c r="AO49" s="10">
        <f t="shared" si="54"/>
        <v>22.906002750334054</v>
      </c>
      <c r="AP49" s="10">
        <f t="shared" si="54"/>
        <v>25.452130477460187</v>
      </c>
      <c r="AQ49" s="10">
        <f t="shared" si="54"/>
        <v>24.029121092674792</v>
      </c>
      <c r="AR49" s="10">
        <f t="shared" si="54"/>
        <v>25.473929619516611</v>
      </c>
      <c r="AS49" s="10">
        <f t="shared" si="54"/>
        <v>24.192926367652881</v>
      </c>
      <c r="AT49" s="10">
        <f t="shared" si="54"/>
        <v>21.221982058072943</v>
      </c>
      <c r="AU49" s="10">
        <f t="shared" si="54"/>
        <v>22.636718191047954</v>
      </c>
      <c r="AV49" s="10">
        <f t="shared" si="54"/>
        <v>21.846424433553558</v>
      </c>
      <c r="AW49" s="10">
        <f t="shared" si="54"/>
        <v>24.940441500632215</v>
      </c>
      <c r="BG49">
        <v>46</v>
      </c>
      <c r="BH49" s="8">
        <f>AVERAGE(AU4:AU9)</f>
        <v>22.666666666666668</v>
      </c>
    </row>
    <row r="50" spans="1:61" x14ac:dyDescent="0.2">
      <c r="A50" s="9" t="s">
        <v>64</v>
      </c>
      <c r="B50" s="10"/>
      <c r="C50" s="10"/>
      <c r="D50" s="10"/>
      <c r="E50" s="10"/>
      <c r="F50" s="10">
        <f>$E$48*(F49-B48)+(1-$E$48)*C48</f>
        <v>0.43788243841442315</v>
      </c>
      <c r="G50" s="10">
        <f>$E$48*(G49-F49)+(1-$E$48)*F50</f>
        <v>0.31395920345227768</v>
      </c>
      <c r="H50" s="10">
        <f t="shared" ref="H50:AW50" si="55">$E$48*(H49-G49)+(1-$E$48)*G50</f>
        <v>0.18254890614752942</v>
      </c>
      <c r="I50" s="10">
        <f t="shared" si="55"/>
        <v>-3.0173256204371057E-2</v>
      </c>
      <c r="J50" s="10">
        <f t="shared" si="55"/>
        <v>-5.5204247771048313E-3</v>
      </c>
      <c r="K50" s="10">
        <f t="shared" si="55"/>
        <v>0.21752551957228036</v>
      </c>
      <c r="L50" s="10">
        <f t="shared" si="55"/>
        <v>0.20450619679490906</v>
      </c>
      <c r="M50" s="10">
        <f t="shared" si="55"/>
        <v>7.0617091971227952E-2</v>
      </c>
      <c r="N50" s="10">
        <f t="shared" si="55"/>
        <v>0.32402917485737309</v>
      </c>
      <c r="O50" s="10">
        <f t="shared" si="55"/>
        <v>4.1835586358759114E-2</v>
      </c>
      <c r="P50" s="10">
        <f t="shared" si="55"/>
        <v>0.12492779341322857</v>
      </c>
      <c r="Q50" s="10">
        <f t="shared" si="55"/>
        <v>0.20811645704874226</v>
      </c>
      <c r="R50" s="10">
        <f t="shared" si="55"/>
        <v>0.19330342440207957</v>
      </c>
      <c r="S50" s="10">
        <f t="shared" si="55"/>
        <v>0.20401530182687344</v>
      </c>
      <c r="T50" s="10">
        <f t="shared" si="55"/>
        <v>0.16207470335215515</v>
      </c>
      <c r="U50" s="10">
        <f t="shared" si="55"/>
        <v>0.1094010677629508</v>
      </c>
      <c r="V50" s="10">
        <f t="shared" si="55"/>
        <v>0.15214386149746059</v>
      </c>
      <c r="W50" s="10">
        <f t="shared" si="55"/>
        <v>-2.767368957664218E-3</v>
      </c>
      <c r="X50" s="10">
        <f t="shared" si="55"/>
        <v>0.17760658317491856</v>
      </c>
      <c r="Y50" s="10">
        <f t="shared" si="55"/>
        <v>-0.1859082383523791</v>
      </c>
      <c r="Z50" s="10">
        <f t="shared" si="55"/>
        <v>4.4256201987187299E-2</v>
      </c>
      <c r="AA50" s="10">
        <f t="shared" si="55"/>
        <v>0.13643255881352434</v>
      </c>
      <c r="AB50" s="10">
        <f t="shared" si="55"/>
        <v>-1.6351945703404314E-2</v>
      </c>
      <c r="AC50" s="10">
        <f t="shared" si="55"/>
        <v>9.9782502138013734E-2</v>
      </c>
      <c r="AD50" s="10">
        <f t="shared" si="55"/>
        <v>5.4854554948137922E-2</v>
      </c>
      <c r="AE50" s="10">
        <f t="shared" si="55"/>
        <v>0.23270102296662071</v>
      </c>
      <c r="AF50" s="10">
        <f t="shared" si="55"/>
        <v>-6.9836412482207233E-2</v>
      </c>
      <c r="AG50" s="10">
        <f t="shared" si="55"/>
        <v>-0.10904241564617331</v>
      </c>
      <c r="AH50" s="10">
        <f t="shared" si="55"/>
        <v>-2.2790021257176218E-2</v>
      </c>
      <c r="AI50" s="10">
        <f t="shared" si="55"/>
        <v>-3.2510437623593666E-2</v>
      </c>
      <c r="AJ50" s="10">
        <f t="shared" si="55"/>
        <v>-0.12161764644118553</v>
      </c>
      <c r="AK50" s="10">
        <f t="shared" si="55"/>
        <v>-6.1419720020627483E-2</v>
      </c>
      <c r="AL50" s="10">
        <f t="shared" si="55"/>
        <v>9.8291179288234887E-3</v>
      </c>
      <c r="AM50" s="10">
        <f t="shared" si="55"/>
        <v>-9.4201064146744076E-2</v>
      </c>
      <c r="AN50" s="10">
        <f t="shared" si="55"/>
        <v>0.2641556412178459</v>
      </c>
      <c r="AO50" s="10">
        <f t="shared" si="55"/>
        <v>-5.0649514555435537E-2</v>
      </c>
      <c r="AP50" s="10">
        <f t="shared" si="55"/>
        <v>0.15672207478577393</v>
      </c>
      <c r="AQ50" s="10">
        <f t="shared" si="55"/>
        <v>3.0569003877216991E-2</v>
      </c>
      <c r="AR50" s="10">
        <f t="shared" si="55"/>
        <v>0.14350633746090602</v>
      </c>
      <c r="AS50" s="10">
        <f t="shared" si="55"/>
        <v>2.9748864225060692E-2</v>
      </c>
      <c r="AT50" s="10">
        <f t="shared" si="55"/>
        <v>-0.20987835623467768</v>
      </c>
      <c r="AU50" s="10">
        <f t="shared" si="55"/>
        <v>-8.0141048279834273E-2</v>
      </c>
      <c r="AV50" s="10">
        <f t="shared" si="55"/>
        <v>-0.13685191805371838</v>
      </c>
      <c r="AW50" s="10">
        <f t="shared" si="55"/>
        <v>0.12115651857531723</v>
      </c>
      <c r="BG50">
        <v>47</v>
      </c>
      <c r="BH50" s="8">
        <f>AVERAGE(AV4:AV9)</f>
        <v>21.833333333333332</v>
      </c>
    </row>
    <row r="51" spans="1:61" x14ac:dyDescent="0.2">
      <c r="A51" s="9" t="s">
        <v>56</v>
      </c>
      <c r="B51" s="10"/>
      <c r="C51" s="10"/>
      <c r="D51" s="10"/>
      <c r="E51" s="10"/>
      <c r="F51" s="10">
        <f t="shared" ref="F51:G51" si="56">F49+F50</f>
        <v>26.247081724465311</v>
      </c>
      <c r="G51" s="10">
        <f t="shared" si="56"/>
        <v>25.009232228917046</v>
      </c>
      <c r="H51" s="10">
        <f t="shared" ref="H51:AW51" si="57">H49+H50</f>
        <v>23.546216906870825</v>
      </c>
      <c r="I51" s="10">
        <f t="shared" si="57"/>
        <v>20.852264722455605</v>
      </c>
      <c r="J51" s="10">
        <f t="shared" si="57"/>
        <v>21.155455398349101</v>
      </c>
      <c r="K51" s="10">
        <f t="shared" si="57"/>
        <v>24.16603773913733</v>
      </c>
      <c r="L51" s="10">
        <f t="shared" si="57"/>
        <v>24.20751156878017</v>
      </c>
      <c r="M51" s="10">
        <f t="shared" si="57"/>
        <v>22.601523965673426</v>
      </c>
      <c r="N51" s="10">
        <f t="shared" si="57"/>
        <v>26.098865028125491</v>
      </c>
      <c r="O51" s="10">
        <f t="shared" si="57"/>
        <v>22.606976970422696</v>
      </c>
      <c r="P51" s="10">
        <f t="shared" si="57"/>
        <v>23.772413509154493</v>
      </c>
      <c r="Q51" s="10">
        <f t="shared" si="57"/>
        <v>25.022246573482363</v>
      </c>
      <c r="R51" s="10">
        <f t="shared" si="57"/>
        <v>25.030056188537937</v>
      </c>
      <c r="S51" s="10">
        <f t="shared" si="57"/>
        <v>25.368209245689716</v>
      </c>
      <c r="T51" s="10">
        <f t="shared" si="57"/>
        <v>25.005089577104776</v>
      </c>
      <c r="U51" s="10">
        <f t="shared" si="57"/>
        <v>24.454893548808375</v>
      </c>
      <c r="V51" s="10">
        <f t="shared" si="57"/>
        <v>25.142277142847192</v>
      </c>
      <c r="W51" s="10">
        <f t="shared" si="57"/>
        <v>23.199658905191882</v>
      </c>
      <c r="X51" s="10">
        <f t="shared" si="57"/>
        <v>25.635969177614029</v>
      </c>
      <c r="Y51" s="10">
        <f t="shared" si="57"/>
        <v>20.898005286146994</v>
      </c>
      <c r="Z51" s="10">
        <f t="shared" si="57"/>
        <v>23.824458525910309</v>
      </c>
      <c r="AA51" s="10">
        <f t="shared" si="57"/>
        <v>25.115154628674908</v>
      </c>
      <c r="AB51" s="10">
        <f t="shared" si="57"/>
        <v>23.185583396416551</v>
      </c>
      <c r="AC51" s="10">
        <f t="shared" si="57"/>
        <v>24.739640768549592</v>
      </c>
      <c r="AD51" s="10">
        <f t="shared" si="57"/>
        <v>24.231892359664652</v>
      </c>
      <c r="AE51" s="10">
        <f t="shared" si="57"/>
        <v>26.691647060191475</v>
      </c>
      <c r="AF51" s="10">
        <f t="shared" si="57"/>
        <v>22.833334465287003</v>
      </c>
      <c r="AG51" s="10">
        <f t="shared" si="57"/>
        <v>22.233341205907045</v>
      </c>
      <c r="AH51" s="10">
        <f t="shared" si="57"/>
        <v>23.290632865565939</v>
      </c>
      <c r="AI51" s="10">
        <f t="shared" si="57"/>
        <v>23.13640008362232</v>
      </c>
      <c r="AJ51" s="10">
        <f t="shared" si="57"/>
        <v>21.898951803571254</v>
      </c>
      <c r="AK51" s="10">
        <f t="shared" si="57"/>
        <v>22.591350896542007</v>
      </c>
      <c r="AL51" s="10">
        <f t="shared" si="57"/>
        <v>23.493382082609319</v>
      </c>
      <c r="AM51" s="10">
        <f t="shared" si="57"/>
        <v>22.096479861953956</v>
      </c>
      <c r="AN51" s="10">
        <f t="shared" si="57"/>
        <v>26.848099479558606</v>
      </c>
      <c r="AO51" s="10">
        <f t="shared" si="57"/>
        <v>22.855353235778619</v>
      </c>
      <c r="AP51" s="10">
        <f t="shared" si="57"/>
        <v>25.60885255224596</v>
      </c>
      <c r="AQ51" s="10">
        <f t="shared" si="57"/>
        <v>24.059690096552011</v>
      </c>
      <c r="AR51" s="10">
        <f t="shared" si="57"/>
        <v>25.617435956977516</v>
      </c>
      <c r="AS51" s="10">
        <f t="shared" si="57"/>
        <v>24.22267523187794</v>
      </c>
      <c r="AT51" s="10">
        <f t="shared" si="57"/>
        <v>21.012103701838264</v>
      </c>
      <c r="AU51" s="10">
        <f t="shared" si="57"/>
        <v>22.55657714276812</v>
      </c>
      <c r="AV51" s="10">
        <f t="shared" si="57"/>
        <v>21.70957251549984</v>
      </c>
      <c r="AW51" s="10">
        <f t="shared" si="57"/>
        <v>25.061598019207533</v>
      </c>
      <c r="AY51" s="9" t="s">
        <v>58</v>
      </c>
      <c r="BG51">
        <v>48</v>
      </c>
      <c r="BH51" s="8">
        <f>AVERAGE(AW4:AW9)</f>
        <v>25</v>
      </c>
    </row>
    <row r="52" spans="1:61" x14ac:dyDescent="0.2">
      <c r="A52" s="9" t="s">
        <v>57</v>
      </c>
      <c r="B52" s="10"/>
      <c r="C52" s="10"/>
      <c r="D52" s="10"/>
      <c r="E52" s="10"/>
      <c r="F52" s="10">
        <f t="shared" ref="F52:G52" si="58">ABS(F11-F51)</f>
        <v>0.41374839113197837</v>
      </c>
      <c r="G52" s="10">
        <f t="shared" si="58"/>
        <v>0.34256556225037826</v>
      </c>
      <c r="H52" s="10">
        <f t="shared" ref="H52:AW52" si="59">ABS(H11-H51)</f>
        <v>0.21288357353749277</v>
      </c>
      <c r="I52" s="10">
        <f t="shared" si="59"/>
        <v>1.8931389122272435E-2</v>
      </c>
      <c r="J52" s="10">
        <f t="shared" si="59"/>
        <v>1.1211268317566692E-2</v>
      </c>
      <c r="K52" s="10">
        <f t="shared" si="59"/>
        <v>0.16603773913733022</v>
      </c>
      <c r="L52" s="10">
        <f t="shared" si="59"/>
        <v>0.20751156878016985</v>
      </c>
      <c r="M52" s="10">
        <f t="shared" si="59"/>
        <v>0.10152396567342592</v>
      </c>
      <c r="N52" s="10">
        <f t="shared" si="59"/>
        <v>0.2655316947921591</v>
      </c>
      <c r="O52" s="10">
        <f t="shared" si="59"/>
        <v>0.10697697042269638</v>
      </c>
      <c r="P52" s="10">
        <f t="shared" si="59"/>
        <v>0.10574684248782518</v>
      </c>
      <c r="Q52" s="10">
        <f t="shared" si="59"/>
        <v>0.18891324014903077</v>
      </c>
      <c r="R52" s="10">
        <f t="shared" si="59"/>
        <v>0.1967228552046052</v>
      </c>
      <c r="S52" s="10">
        <f t="shared" si="59"/>
        <v>0.20154257902304806</v>
      </c>
      <c r="T52" s="10">
        <f t="shared" si="59"/>
        <v>0.17175624377144416</v>
      </c>
      <c r="U52" s="10">
        <f t="shared" si="59"/>
        <v>0.12156021547504281</v>
      </c>
      <c r="V52" s="10">
        <f t="shared" si="59"/>
        <v>0.14227714284719184</v>
      </c>
      <c r="W52" s="10">
        <f t="shared" si="59"/>
        <v>3.2992238525213935E-2</v>
      </c>
      <c r="X52" s="10">
        <f t="shared" si="59"/>
        <v>0.13596917761402949</v>
      </c>
      <c r="Y52" s="10">
        <f t="shared" si="59"/>
        <v>0.1019947138530064</v>
      </c>
      <c r="Z52" s="10">
        <f t="shared" si="59"/>
        <v>8.8748074230231566E-3</v>
      </c>
      <c r="AA52" s="10">
        <f t="shared" si="59"/>
        <v>0.11515462867490811</v>
      </c>
      <c r="AB52" s="10">
        <f t="shared" si="59"/>
        <v>1.8916729749882677E-2</v>
      </c>
      <c r="AC52" s="10">
        <f t="shared" si="59"/>
        <v>7.2974101882923748E-2</v>
      </c>
      <c r="AD52" s="10">
        <f t="shared" si="59"/>
        <v>6.5225692997984197E-2</v>
      </c>
      <c r="AE52" s="10">
        <f t="shared" si="59"/>
        <v>0.19164706019147459</v>
      </c>
      <c r="AF52" s="10">
        <f t="shared" si="59"/>
        <v>1.1319536703524591E-6</v>
      </c>
      <c r="AG52" s="10">
        <f t="shared" si="59"/>
        <v>9.9992127426286714E-2</v>
      </c>
      <c r="AH52" s="10">
        <f t="shared" si="59"/>
        <v>4.270046776739278E-2</v>
      </c>
      <c r="AI52" s="10">
        <f t="shared" si="59"/>
        <v>3.0266583044348039E-2</v>
      </c>
      <c r="AJ52" s="10">
        <f t="shared" si="59"/>
        <v>0.10104819642874574</v>
      </c>
      <c r="AK52" s="10">
        <f t="shared" si="59"/>
        <v>7.531577012466073E-2</v>
      </c>
      <c r="AL52" s="10">
        <f t="shared" si="59"/>
        <v>6.6179173906810718E-3</v>
      </c>
      <c r="AM52" s="10">
        <f t="shared" si="59"/>
        <v>7.0186804712712103E-2</v>
      </c>
      <c r="AN52" s="10">
        <f t="shared" si="59"/>
        <v>0.1814328128919378</v>
      </c>
      <c r="AO52" s="10">
        <f t="shared" si="59"/>
        <v>2.2019902445286732E-2</v>
      </c>
      <c r="AP52" s="10">
        <f t="shared" si="59"/>
        <v>0.1088525522459598</v>
      </c>
      <c r="AQ52" s="10">
        <f t="shared" si="59"/>
        <v>5.969009655201063E-2</v>
      </c>
      <c r="AR52" s="10">
        <f t="shared" si="59"/>
        <v>0.1174359569775163</v>
      </c>
      <c r="AS52" s="10">
        <f t="shared" si="59"/>
        <v>5.6008565211271844E-2</v>
      </c>
      <c r="AT52" s="10">
        <f t="shared" si="59"/>
        <v>0.15456296482840415</v>
      </c>
      <c r="AU52" s="10">
        <f t="shared" si="59"/>
        <v>0.11008952389854798</v>
      </c>
      <c r="AV52" s="10">
        <f t="shared" si="59"/>
        <v>0.12376081783349235</v>
      </c>
      <c r="AW52" s="10">
        <f t="shared" si="59"/>
        <v>6.1598019207533383E-2</v>
      </c>
      <c r="AY52" s="10">
        <f>AVERAGE(AL52:AW52)</f>
        <v>8.9354661182946174E-2</v>
      </c>
      <c r="BG52">
        <v>49</v>
      </c>
      <c r="BH52" s="8"/>
      <c r="BI52" s="9">
        <f>$AW$49+2*$AW$50</f>
        <v>25.182754537782849</v>
      </c>
    </row>
    <row r="53" spans="1:61" x14ac:dyDescent="0.2">
      <c r="A53" s="9" t="s">
        <v>87</v>
      </c>
      <c r="BG53">
        <v>50</v>
      </c>
      <c r="BH53" s="8"/>
      <c r="BI53" s="9">
        <f>$AW$49+3*$AW$50</f>
        <v>25.303911056358167</v>
      </c>
    </row>
    <row r="54" spans="1:61" x14ac:dyDescent="0.2">
      <c r="A54" s="10">
        <f>AVERAGE(F52:AK52)</f>
        <v>0.12714108343066277</v>
      </c>
      <c r="AV54" s="9" t="s">
        <v>93</v>
      </c>
      <c r="AX54" s="9">
        <f>$AW$49+2*$AW$50</f>
        <v>25.182754537782849</v>
      </c>
      <c r="AY54" s="9">
        <f>$AW$49+3*$AW$50</f>
        <v>25.303911056358167</v>
      </c>
      <c r="AZ54" s="9">
        <f>$AW$49+4*$AW$50</f>
        <v>25.425067574933482</v>
      </c>
      <c r="BA54" s="9">
        <f>$AW$49+5*$AW$50</f>
        <v>25.546224093508801</v>
      </c>
      <c r="BB54" s="9">
        <f>$AW$49+6*$AW$50</f>
        <v>25.667380612084116</v>
      </c>
      <c r="BC54" s="9">
        <f>$AW$49+7*$AW$50</f>
        <v>25.788537130659435</v>
      </c>
      <c r="BG54" s="9">
        <v>51</v>
      </c>
      <c r="BH54" s="8"/>
      <c r="BI54" s="9">
        <f>$AW$49+4*$AW$50</f>
        <v>25.425067574933482</v>
      </c>
    </row>
    <row r="55" spans="1:61" x14ac:dyDescent="0.2">
      <c r="AV55" s="7"/>
      <c r="AX55" s="7"/>
      <c r="AY55" s="7"/>
      <c r="AZ55" s="7"/>
      <c r="BA55" s="7"/>
      <c r="BB55" s="7"/>
      <c r="BC55" s="7"/>
      <c r="BG55" s="7"/>
      <c r="BH55" s="8"/>
      <c r="BI55" s="9"/>
    </row>
    <row r="56" spans="1:61" x14ac:dyDescent="0.2">
      <c r="A56" s="7" t="s">
        <v>97</v>
      </c>
      <c r="BG56">
        <v>52</v>
      </c>
      <c r="BH56" s="8"/>
      <c r="BI56" s="9">
        <f>$AW$49+5*$AW$50</f>
        <v>25.546224093508801</v>
      </c>
    </row>
    <row r="57" spans="1:61" ht="15.75" x14ac:dyDescent="0.2">
      <c r="A57" s="5" t="s">
        <v>92</v>
      </c>
      <c r="B57" s="9" t="s">
        <v>62</v>
      </c>
      <c r="C57" s="9" t="s">
        <v>61</v>
      </c>
      <c r="D57" s="9" t="s">
        <v>85</v>
      </c>
      <c r="E57" s="9" t="s">
        <v>88</v>
      </c>
      <c r="BG57">
        <v>44</v>
      </c>
      <c r="BH57" s="8">
        <f>AVERAGE(AS13:AS18)</f>
        <v>24.921666666666663</v>
      </c>
    </row>
    <row r="58" spans="1:61" x14ac:dyDescent="0.2">
      <c r="B58" s="16">
        <f>SLOPE(B11:E11,B2:E2)*4+INTERCEPT(B11:E11,B2:E2)</f>
        <v>24.166666666666668</v>
      </c>
      <c r="C58" s="16">
        <f>SLOPE(B11:E11,B2:E2)</f>
        <v>8.3333333333333218E-2</v>
      </c>
      <c r="D58" s="12">
        <v>0.97361610110906072</v>
      </c>
      <c r="E58" s="12">
        <v>0</v>
      </c>
      <c r="BG58">
        <v>45</v>
      </c>
      <c r="BH58" s="8">
        <f>AVERAGE(AT13:AT18)</f>
        <v>24.549444444444447</v>
      </c>
    </row>
    <row r="59" spans="1:61" x14ac:dyDescent="0.2">
      <c r="A59" s="9" t="s">
        <v>63</v>
      </c>
      <c r="B59" s="10"/>
      <c r="C59" s="10"/>
      <c r="D59" s="10"/>
      <c r="E59" s="10"/>
      <c r="F59" s="10">
        <f>$D$48*F20+(1-$D$48)*(B58+C58)</f>
        <v>0.43893798494947156</v>
      </c>
      <c r="G59" s="10">
        <f>$D$58*G20+(1-$D$48)*(F59+F60)</f>
        <v>9.3329355437554076E-3</v>
      </c>
      <c r="H59" s="10">
        <f t="shared" ref="H59:AW59" si="60">$D$58*H20+(1-$D$48)*(G59+G60)</f>
        <v>1.4460183464540272E-3</v>
      </c>
      <c r="I59" s="10">
        <f t="shared" si="60"/>
        <v>23.646163731705585</v>
      </c>
      <c r="J59" s="10">
        <f t="shared" si="60"/>
        <v>23.61042522784863</v>
      </c>
      <c r="K59" s="10">
        <f t="shared" si="60"/>
        <v>23.146065280327331</v>
      </c>
      <c r="L59" s="10">
        <f t="shared" si="60"/>
        <v>23.369394022795465</v>
      </c>
      <c r="M59" s="10">
        <f t="shared" si="60"/>
        <v>23.211093935952416</v>
      </c>
      <c r="N59" s="10">
        <f t="shared" si="60"/>
        <v>22.744534636407501</v>
      </c>
      <c r="O59" s="10">
        <f t="shared" si="60"/>
        <v>22.898297116921995</v>
      </c>
      <c r="P59" s="10">
        <f t="shared" si="60"/>
        <v>22.785116667814464</v>
      </c>
      <c r="Q59" s="10">
        <f t="shared" si="60"/>
        <v>23.177098343201127</v>
      </c>
      <c r="R59" s="10">
        <f t="shared" si="60"/>
        <v>23.694134587198572</v>
      </c>
      <c r="S59" s="10">
        <f t="shared" si="60"/>
        <v>23.819355529017511</v>
      </c>
      <c r="T59" s="10">
        <f t="shared" si="60"/>
        <v>23.983850618794509</v>
      </c>
      <c r="U59" s="10">
        <f t="shared" si="60"/>
        <v>24.311329202158255</v>
      </c>
      <c r="V59" s="10">
        <f t="shared" si="60"/>
        <v>24.108590151927263</v>
      </c>
      <c r="W59" s="10">
        <f t="shared" si="60"/>
        <v>24.45260869676256</v>
      </c>
      <c r="X59" s="10">
        <f t="shared" si="60"/>
        <v>24.389262343437419</v>
      </c>
      <c r="Y59" s="10">
        <f t="shared" si="60"/>
        <v>24.480814154613338</v>
      </c>
      <c r="Z59" s="10">
        <f t="shared" si="60"/>
        <v>23.949275790976809</v>
      </c>
      <c r="AA59" s="10">
        <f t="shared" si="60"/>
        <v>23.754181176381817</v>
      </c>
      <c r="AB59" s="10">
        <f t="shared" si="60"/>
        <v>23.773810216183247</v>
      </c>
      <c r="AC59" s="10">
        <f t="shared" si="60"/>
        <v>23.61187685850204</v>
      </c>
      <c r="AD59" s="10">
        <f t="shared" si="60"/>
        <v>23.562565344445471</v>
      </c>
      <c r="AE59" s="10">
        <f t="shared" si="60"/>
        <v>23.700744450421251</v>
      </c>
      <c r="AF59" s="10">
        <f t="shared" si="60"/>
        <v>23.84231854217402</v>
      </c>
      <c r="AG59" s="10">
        <f t="shared" si="60"/>
        <v>24.099861964624466</v>
      </c>
      <c r="AH59" s="10">
        <f t="shared" si="60"/>
        <v>23.895878884274303</v>
      </c>
      <c r="AI59" s="10">
        <f t="shared" si="60"/>
        <v>23.660361608138643</v>
      </c>
      <c r="AJ59" s="10">
        <f t="shared" si="60"/>
        <v>23.656087839168798</v>
      </c>
      <c r="AK59" s="10">
        <f t="shared" si="60"/>
        <v>23.285099190524104</v>
      </c>
      <c r="AL59" s="10">
        <f t="shared" si="60"/>
        <v>23.069742948507663</v>
      </c>
      <c r="AM59" s="10">
        <f t="shared" si="60"/>
        <v>22.648572443590396</v>
      </c>
      <c r="AN59" s="10">
        <f t="shared" si="60"/>
        <v>22.548215961343232</v>
      </c>
      <c r="AO59" s="10">
        <f t="shared" si="60"/>
        <v>23.149107074017973</v>
      </c>
      <c r="AP59" s="10">
        <f t="shared" si="60"/>
        <v>23.090432974998709</v>
      </c>
      <c r="AQ59" s="10">
        <f t="shared" si="60"/>
        <v>23.413903622549093</v>
      </c>
      <c r="AR59" s="10">
        <f t="shared" si="60"/>
        <v>23.697929103912529</v>
      </c>
      <c r="AS59" s="10">
        <f t="shared" si="60"/>
        <v>24.097147727715654</v>
      </c>
      <c r="AT59" s="10">
        <f t="shared" si="60"/>
        <v>24.19709445148894</v>
      </c>
      <c r="AU59" s="10">
        <f t="shared" si="60"/>
        <v>24.0598112107505</v>
      </c>
      <c r="AV59" s="10">
        <f t="shared" si="60"/>
        <v>23.500970281919457</v>
      </c>
      <c r="AW59" s="10">
        <f t="shared" si="60"/>
        <v>23.351763293642627</v>
      </c>
      <c r="BG59">
        <v>46</v>
      </c>
      <c r="BH59" s="8">
        <f>AVERAGE(AU13:AU18)</f>
        <v>23.043888888888894</v>
      </c>
    </row>
    <row r="60" spans="1:61" x14ac:dyDescent="0.2">
      <c r="A60" s="9" t="s">
        <v>64</v>
      </c>
      <c r="B60" s="10"/>
      <c r="C60" s="10"/>
      <c r="D60" s="10"/>
      <c r="E60" s="10"/>
      <c r="F60" s="10">
        <f>$E$58*(F59-B58)+(1-$E$48)*C58</f>
        <v>7.6678559292243875E-2</v>
      </c>
      <c r="G60" s="10">
        <f>$E$58*(G59-F59)+(1-$E$48)*F60</f>
        <v>7.0555217461610004E-2</v>
      </c>
      <c r="H60" s="10">
        <f t="shared" ref="H60:AW60" si="61">$E$58*(H59-G59)+(1-$E$48)*G60</f>
        <v>6.4920869106086757E-2</v>
      </c>
      <c r="I60" s="10">
        <f t="shared" si="61"/>
        <v>5.9736464532661002E-2</v>
      </c>
      <c r="J60" s="10">
        <f t="shared" si="61"/>
        <v>5.4966072450920112E-2</v>
      </c>
      <c r="K60" s="10">
        <f t="shared" si="61"/>
        <v>5.0576630945875875E-2</v>
      </c>
      <c r="L60" s="10">
        <f t="shared" si="61"/>
        <v>4.6537718337423421E-2</v>
      </c>
      <c r="M60" s="10">
        <f t="shared" si="61"/>
        <v>4.2821342338342457E-2</v>
      </c>
      <c r="N60" s="10">
        <f t="shared" si="61"/>
        <v>3.940174604956883E-2</v>
      </c>
      <c r="O60" s="10">
        <f t="shared" si="61"/>
        <v>3.6255229448157643E-2</v>
      </c>
      <c r="P60" s="10">
        <f t="shared" si="61"/>
        <v>3.3359985130733585E-2</v>
      </c>
      <c r="Q60" s="10">
        <f t="shared" si="61"/>
        <v>3.0695947174023991E-2</v>
      </c>
      <c r="R60" s="10">
        <f t="shared" si="61"/>
        <v>2.824465206497985E-2</v>
      </c>
      <c r="S60" s="10">
        <f t="shared" si="61"/>
        <v>2.5989110736640304E-2</v>
      </c>
      <c r="T60" s="10">
        <f t="shared" si="61"/>
        <v>2.3913690822866016E-2</v>
      </c>
      <c r="U60" s="10">
        <f t="shared" si="61"/>
        <v>2.2004008315890271E-2</v>
      </c>
      <c r="V60" s="10">
        <f t="shared" si="61"/>
        <v>2.0246827875804261E-2</v>
      </c>
      <c r="W60" s="10">
        <f t="shared" si="61"/>
        <v>1.8629971101056582E-2</v>
      </c>
      <c r="X60" s="10">
        <f t="shared" si="61"/>
        <v>1.7142232124221907E-2</v>
      </c>
      <c r="Y60" s="10">
        <f t="shared" si="61"/>
        <v>1.5773299948062706E-2</v>
      </c>
      <c r="Z60" s="10">
        <f t="shared" si="61"/>
        <v>1.4513686983622501E-2</v>
      </c>
      <c r="AA60" s="10">
        <f t="shared" si="61"/>
        <v>1.335466329507321E-2</v>
      </c>
      <c r="AB60" s="10">
        <f t="shared" si="61"/>
        <v>1.2288196095590705E-2</v>
      </c>
      <c r="AC60" s="10">
        <f t="shared" si="61"/>
        <v>1.1306894074925673E-2</v>
      </c>
      <c r="AD60" s="10">
        <f t="shared" si="61"/>
        <v>1.0403956172823725E-2</v>
      </c>
      <c r="AE60" s="10">
        <f t="shared" si="61"/>
        <v>9.5731244432612599E-3</v>
      </c>
      <c r="AF60" s="10">
        <f t="shared" si="61"/>
        <v>8.8086406828156629E-3</v>
      </c>
      <c r="AG60" s="10">
        <f t="shared" si="61"/>
        <v>8.1052065225762394E-3</v>
      </c>
      <c r="AH60" s="10">
        <f t="shared" si="61"/>
        <v>7.4579467070069374E-3</v>
      </c>
      <c r="AI60" s="10">
        <f t="shared" si="61"/>
        <v>6.8623753052595264E-3</v>
      </c>
      <c r="AJ60" s="10">
        <f t="shared" si="61"/>
        <v>6.3143646207596818E-3</v>
      </c>
      <c r="AK60" s="10">
        <f t="shared" si="61"/>
        <v>5.810116583589227E-3</v>
      </c>
      <c r="AL60" s="10">
        <f t="shared" si="61"/>
        <v>5.3461364273951588E-3</v>
      </c>
      <c r="AM60" s="10">
        <f t="shared" si="61"/>
        <v>4.9192084683893408E-3</v>
      </c>
      <c r="AN60" s="10">
        <f t="shared" si="61"/>
        <v>4.5263738185716091E-3</v>
      </c>
      <c r="AO60" s="10">
        <f t="shared" si="61"/>
        <v>4.1649098787144472E-3</v>
      </c>
      <c r="AP60" s="10">
        <f t="shared" si="61"/>
        <v>3.832311468982301E-3</v>
      </c>
      <c r="AQ60" s="10">
        <f t="shared" si="61"/>
        <v>3.5262734664084716E-3</v>
      </c>
      <c r="AR60" s="10">
        <f t="shared" si="61"/>
        <v>3.2446748288960242E-3</v>
      </c>
      <c r="AS60" s="10">
        <f t="shared" si="61"/>
        <v>2.9855638950186643E-3</v>
      </c>
      <c r="AT60" s="10">
        <f t="shared" si="61"/>
        <v>2.7471448577396584E-3</v>
      </c>
      <c r="AU60" s="10">
        <f t="shared" si="61"/>
        <v>2.5277653183028823E-3</v>
      </c>
      <c r="AV60" s="10">
        <f t="shared" si="61"/>
        <v>2.3259048340363861E-3</v>
      </c>
      <c r="AW60" s="10">
        <f t="shared" si="61"/>
        <v>2.1401643806973109E-3</v>
      </c>
      <c r="BG60">
        <v>47</v>
      </c>
      <c r="BH60" s="8">
        <f>AVERAGE(AV13:AV18)</f>
        <v>22.824999999999999</v>
      </c>
    </row>
    <row r="61" spans="1:61" x14ac:dyDescent="0.2">
      <c r="A61" s="9" t="s">
        <v>56</v>
      </c>
      <c r="B61" s="10"/>
      <c r="C61" s="10"/>
      <c r="D61" s="10"/>
      <c r="E61" s="10"/>
      <c r="F61" s="10">
        <f t="shared" ref="F61:AW61" si="62">F59+F60</f>
        <v>0.51561654424171544</v>
      </c>
      <c r="G61" s="10">
        <f t="shared" si="62"/>
        <v>7.9888153005365406E-2</v>
      </c>
      <c r="H61" s="10">
        <f t="shared" si="62"/>
        <v>6.6366887452540782E-2</v>
      </c>
      <c r="I61" s="10">
        <f t="shared" si="62"/>
        <v>23.705900196238247</v>
      </c>
      <c r="J61" s="10">
        <f t="shared" si="62"/>
        <v>23.66539130029955</v>
      </c>
      <c r="K61" s="10">
        <f t="shared" si="62"/>
        <v>23.196641911273208</v>
      </c>
      <c r="L61" s="10">
        <f t="shared" si="62"/>
        <v>23.415931741132887</v>
      </c>
      <c r="M61" s="10">
        <f t="shared" si="62"/>
        <v>23.253915278290759</v>
      </c>
      <c r="N61" s="10">
        <f t="shared" si="62"/>
        <v>22.783936382457071</v>
      </c>
      <c r="O61" s="10">
        <f t="shared" si="62"/>
        <v>22.934552346370154</v>
      </c>
      <c r="P61" s="10">
        <f t="shared" si="62"/>
        <v>22.818476652945197</v>
      </c>
      <c r="Q61" s="10">
        <f t="shared" si="62"/>
        <v>23.207794290375151</v>
      </c>
      <c r="R61" s="10">
        <f t="shared" si="62"/>
        <v>23.722379239263553</v>
      </c>
      <c r="S61" s="10">
        <f t="shared" si="62"/>
        <v>23.845344639754149</v>
      </c>
      <c r="T61" s="10">
        <f t="shared" si="62"/>
        <v>24.007764309617375</v>
      </c>
      <c r="U61" s="10">
        <f t="shared" si="62"/>
        <v>24.333333210474144</v>
      </c>
      <c r="V61" s="10">
        <f t="shared" si="62"/>
        <v>24.128836979803069</v>
      </c>
      <c r="W61" s="10">
        <f t="shared" si="62"/>
        <v>24.471238667863616</v>
      </c>
      <c r="X61" s="10">
        <f t="shared" si="62"/>
        <v>24.406404575561641</v>
      </c>
      <c r="Y61" s="10">
        <f t="shared" si="62"/>
        <v>24.4965874545614</v>
      </c>
      <c r="Z61" s="10">
        <f t="shared" si="62"/>
        <v>23.963789477960432</v>
      </c>
      <c r="AA61" s="10">
        <f t="shared" si="62"/>
        <v>23.767535839676889</v>
      </c>
      <c r="AB61" s="10">
        <f t="shared" si="62"/>
        <v>23.786098412278836</v>
      </c>
      <c r="AC61" s="10">
        <f t="shared" si="62"/>
        <v>23.623183752576967</v>
      </c>
      <c r="AD61" s="10">
        <f t="shared" si="62"/>
        <v>23.572969300618293</v>
      </c>
      <c r="AE61" s="10">
        <f t="shared" si="62"/>
        <v>23.710317574864511</v>
      </c>
      <c r="AF61" s="10">
        <f t="shared" si="62"/>
        <v>23.851127182856835</v>
      </c>
      <c r="AG61" s="10">
        <f t="shared" si="62"/>
        <v>24.107967171147042</v>
      </c>
      <c r="AH61" s="10">
        <f t="shared" si="62"/>
        <v>23.90333683098131</v>
      </c>
      <c r="AI61" s="10">
        <f t="shared" si="62"/>
        <v>23.667223983443904</v>
      </c>
      <c r="AJ61" s="10">
        <f t="shared" si="62"/>
        <v>23.662402203789558</v>
      </c>
      <c r="AK61" s="10">
        <f t="shared" si="62"/>
        <v>23.290909307107693</v>
      </c>
      <c r="AL61" s="10">
        <f t="shared" si="62"/>
        <v>23.075089084935058</v>
      </c>
      <c r="AM61" s="10">
        <f t="shared" si="62"/>
        <v>22.653491652058786</v>
      </c>
      <c r="AN61" s="10">
        <f t="shared" si="62"/>
        <v>22.552742335161803</v>
      </c>
      <c r="AO61" s="10">
        <f t="shared" si="62"/>
        <v>23.153271983896687</v>
      </c>
      <c r="AP61" s="10">
        <f t="shared" si="62"/>
        <v>23.094265286467692</v>
      </c>
      <c r="AQ61" s="10">
        <f t="shared" si="62"/>
        <v>23.417429896015502</v>
      </c>
      <c r="AR61" s="10">
        <f t="shared" si="62"/>
        <v>23.701173778741424</v>
      </c>
      <c r="AS61" s="10">
        <f t="shared" si="62"/>
        <v>24.100133291610675</v>
      </c>
      <c r="AT61" s="10">
        <f t="shared" si="62"/>
        <v>24.19984159634668</v>
      </c>
      <c r="AU61" s="10">
        <f t="shared" si="62"/>
        <v>24.062338976068801</v>
      </c>
      <c r="AV61" s="10">
        <f t="shared" si="62"/>
        <v>23.503296186753495</v>
      </c>
      <c r="AW61" s="10">
        <f t="shared" si="62"/>
        <v>23.353903458023325</v>
      </c>
      <c r="AY61" s="9" t="s">
        <v>58</v>
      </c>
      <c r="BG61">
        <v>48</v>
      </c>
      <c r="BH61" s="8">
        <f>AVERAGE(AW13:AW18)</f>
        <v>22.29944444444444</v>
      </c>
    </row>
    <row r="62" spans="1:61" x14ac:dyDescent="0.2">
      <c r="A62" s="9" t="s">
        <v>57</v>
      </c>
      <c r="B62" s="10"/>
      <c r="C62" s="10"/>
      <c r="D62" s="10"/>
      <c r="E62" s="10"/>
      <c r="F62" s="10">
        <f>ABS(F11-F61)</f>
        <v>25.317716789091616</v>
      </c>
      <c r="G62" s="10">
        <f t="shared" ref="G62:AW62" si="63">ABS(G11-G61)</f>
        <v>24.586778513661301</v>
      </c>
      <c r="H62" s="10">
        <f t="shared" si="63"/>
        <v>23.26696644588079</v>
      </c>
      <c r="I62" s="10">
        <f t="shared" si="63"/>
        <v>2.8725668629049146</v>
      </c>
      <c r="J62" s="10">
        <f t="shared" si="63"/>
        <v>2.4987246336328823</v>
      </c>
      <c r="K62" s="10">
        <f t="shared" si="63"/>
        <v>0.80335808872679237</v>
      </c>
      <c r="L62" s="10">
        <f t="shared" si="63"/>
        <v>0.58406825886711289</v>
      </c>
      <c r="M62" s="10">
        <f t="shared" si="63"/>
        <v>0.75391527829075855</v>
      </c>
      <c r="N62" s="10">
        <f t="shared" si="63"/>
        <v>3.0493969508762611</v>
      </c>
      <c r="O62" s="10">
        <f t="shared" si="63"/>
        <v>0.43455234637015394</v>
      </c>
      <c r="P62" s="10">
        <f t="shared" si="63"/>
        <v>0.84819001372147085</v>
      </c>
      <c r="Q62" s="10">
        <f t="shared" si="63"/>
        <v>1.6255390429581809</v>
      </c>
      <c r="R62" s="10">
        <f t="shared" si="63"/>
        <v>1.1109540940697791</v>
      </c>
      <c r="S62" s="10">
        <f t="shared" si="63"/>
        <v>1.3213220269125188</v>
      </c>
      <c r="T62" s="10">
        <f t="shared" si="63"/>
        <v>0.82556902371595697</v>
      </c>
      <c r="U62" s="10">
        <f t="shared" si="63"/>
        <v>1.2285918771226534E-7</v>
      </c>
      <c r="V62" s="10">
        <f t="shared" si="63"/>
        <v>0.87116302019693137</v>
      </c>
      <c r="W62" s="10">
        <f t="shared" si="63"/>
        <v>1.3045720011969486</v>
      </c>
      <c r="X62" s="10">
        <f t="shared" si="63"/>
        <v>1.0935954244383588</v>
      </c>
      <c r="Y62" s="10">
        <f t="shared" si="63"/>
        <v>3.4965874545614</v>
      </c>
      <c r="Z62" s="10">
        <f t="shared" si="63"/>
        <v>0.1304561446271002</v>
      </c>
      <c r="AA62" s="10">
        <f t="shared" si="63"/>
        <v>1.2324641603231115</v>
      </c>
      <c r="AB62" s="10">
        <f t="shared" si="63"/>
        <v>0.61943174561216807</v>
      </c>
      <c r="AC62" s="10">
        <f t="shared" si="63"/>
        <v>1.0434829140897008</v>
      </c>
      <c r="AD62" s="10">
        <f t="shared" si="63"/>
        <v>0.59369736604837442</v>
      </c>
      <c r="AE62" s="10">
        <f t="shared" si="63"/>
        <v>2.7896824251354886</v>
      </c>
      <c r="AF62" s="10">
        <f t="shared" si="63"/>
        <v>1.0177938495235033</v>
      </c>
      <c r="AG62" s="10">
        <f t="shared" si="63"/>
        <v>1.7746338378137096</v>
      </c>
      <c r="AH62" s="10">
        <f t="shared" si="63"/>
        <v>0.57000349764797775</v>
      </c>
      <c r="AI62" s="10">
        <f t="shared" si="63"/>
        <v>0.50055731677723614</v>
      </c>
      <c r="AJ62" s="10">
        <f t="shared" si="63"/>
        <v>1.6624022037895578</v>
      </c>
      <c r="AK62" s="10">
        <f t="shared" si="63"/>
        <v>0.62424264044102529</v>
      </c>
      <c r="AL62" s="10">
        <f t="shared" si="63"/>
        <v>0.42491091506494172</v>
      </c>
      <c r="AM62" s="10">
        <f t="shared" si="63"/>
        <v>0.48682498539211849</v>
      </c>
      <c r="AN62" s="10">
        <f t="shared" si="63"/>
        <v>4.1139243315048653</v>
      </c>
      <c r="AO62" s="10">
        <f t="shared" si="63"/>
        <v>0.3199386505633548</v>
      </c>
      <c r="AP62" s="10">
        <f t="shared" si="63"/>
        <v>2.4057347135323077</v>
      </c>
      <c r="AQ62" s="10">
        <f t="shared" si="63"/>
        <v>0.58257010398449793</v>
      </c>
      <c r="AR62" s="10">
        <f t="shared" si="63"/>
        <v>1.7988262212585759</v>
      </c>
      <c r="AS62" s="10">
        <f t="shared" si="63"/>
        <v>6.6533375055993105E-2</v>
      </c>
      <c r="AT62" s="10">
        <f t="shared" si="63"/>
        <v>3.0331749296800119</v>
      </c>
      <c r="AU62" s="10">
        <f t="shared" si="63"/>
        <v>1.3956723094021335</v>
      </c>
      <c r="AV62" s="10">
        <f t="shared" si="63"/>
        <v>1.6699628534201629</v>
      </c>
      <c r="AW62" s="10">
        <f t="shared" si="63"/>
        <v>1.6460965419766751</v>
      </c>
      <c r="AY62" s="10">
        <f>AVERAGE(AL62:AW62)</f>
        <v>1.4953474942363032</v>
      </c>
      <c r="BG62">
        <v>49</v>
      </c>
      <c r="BH62" s="8"/>
      <c r="BI62" s="9">
        <f>$AW$49+2*$AW$50</f>
        <v>25.182754537782849</v>
      </c>
    </row>
    <row r="63" spans="1:61" x14ac:dyDescent="0.2">
      <c r="A63" s="9" t="s">
        <v>87</v>
      </c>
      <c r="BG63">
        <v>50</v>
      </c>
      <c r="BH63" s="8"/>
      <c r="BI63" s="9">
        <f>$AW$49+3*$AW$50</f>
        <v>25.303911056358167</v>
      </c>
    </row>
    <row r="64" spans="1:61" x14ac:dyDescent="0.2">
      <c r="A64" s="10">
        <f>AVERAGE(F62:AK62)</f>
        <v>3.4132620154613211</v>
      </c>
      <c r="AV64" s="9" t="s">
        <v>93</v>
      </c>
      <c r="AX64" s="9">
        <f>$AW$59+2*$AW$60</f>
        <v>23.356043622404023</v>
      </c>
      <c r="AY64" s="9">
        <f>$AW$59+3*$AW$60</f>
        <v>23.358183786784718</v>
      </c>
      <c r="AZ64" s="9">
        <f>$AW$59+4*$AW$60</f>
        <v>23.360323951165416</v>
      </c>
      <c r="BA64" s="9">
        <f>$AW$59+5*$AW$60</f>
        <v>23.362464115546114</v>
      </c>
      <c r="BB64" s="9">
        <f>$AW$59+6*$AW$60</f>
        <v>23.364604279926812</v>
      </c>
      <c r="BC64" s="9">
        <f>$AW$59+7*$AW$60</f>
        <v>23.366744444307507</v>
      </c>
      <c r="BG64" s="9">
        <v>51</v>
      </c>
      <c r="BH64" s="8"/>
      <c r="BI64" s="9">
        <f>$AW$49+4*$AW$50</f>
        <v>25.425067574933482</v>
      </c>
    </row>
    <row r="66" spans="1:61" x14ac:dyDescent="0.2">
      <c r="A66" s="7" t="s">
        <v>98</v>
      </c>
      <c r="BG66">
        <v>52</v>
      </c>
      <c r="BH66" s="8"/>
      <c r="BI66" s="9">
        <f>$AW$49+5*$AW$50</f>
        <v>25.546224093508801</v>
      </c>
    </row>
    <row r="67" spans="1:61" ht="15.75" x14ac:dyDescent="0.2">
      <c r="A67" s="5" t="s">
        <v>92</v>
      </c>
      <c r="B67" s="9" t="s">
        <v>62</v>
      </c>
      <c r="C67" s="9" t="s">
        <v>61</v>
      </c>
      <c r="D67" s="9" t="s">
        <v>85</v>
      </c>
      <c r="E67" s="9" t="s">
        <v>88</v>
      </c>
      <c r="BG67">
        <v>44</v>
      </c>
      <c r="BH67" s="8">
        <f>AVERAGE(AS23:AS28)</f>
        <v>0.75499999999999834</v>
      </c>
    </row>
    <row r="68" spans="1:61" x14ac:dyDescent="0.2">
      <c r="B68" s="16">
        <f>C11</f>
        <v>24.5</v>
      </c>
      <c r="C68" s="16">
        <f>C11-B11</f>
        <v>0.33333333333333215</v>
      </c>
      <c r="D68" s="12">
        <v>1.643936492535986E-2</v>
      </c>
      <c r="E68" s="12">
        <v>9.0896010128656377E-4</v>
      </c>
      <c r="BG68">
        <v>45</v>
      </c>
      <c r="BH68" s="8">
        <f>AVERAGE(AT23:AT28)</f>
        <v>3.3827777777777777</v>
      </c>
    </row>
    <row r="69" spans="1:61" x14ac:dyDescent="0.2">
      <c r="A69" s="9" t="s">
        <v>63</v>
      </c>
      <c r="B69" s="10"/>
      <c r="C69" s="10"/>
      <c r="D69" s="10"/>
      <c r="E69" s="10"/>
      <c r="F69" s="10">
        <f>$D$68*F30+(1-$D$68)*(B68+C68)</f>
        <v>24.42508910435356</v>
      </c>
      <c r="G69" s="10">
        <f>$D$68*G30+(1-$D$68)*(F69+F70)</f>
        <v>24.3510447188238</v>
      </c>
      <c r="H69" s="10">
        <f t="shared" ref="H69:AW69" si="64">$D$68*H30+(1-$D$68)*(G69+G70)</f>
        <v>24.277853704959725</v>
      </c>
      <c r="I69" s="10">
        <f t="shared" si="64"/>
        <v>24.205503127546429</v>
      </c>
      <c r="J69" s="10">
        <f t="shared" si="64"/>
        <v>24.133980251457313</v>
      </c>
      <c r="K69" s="10">
        <f t="shared" si="64"/>
        <v>24.063272538555058</v>
      </c>
      <c r="L69" s="10">
        <f t="shared" si="64"/>
        <v>24.000413086751468</v>
      </c>
      <c r="M69" s="10">
        <f t="shared" si="64"/>
        <v>23.946063045836912</v>
      </c>
      <c r="N69" s="10">
        <f t="shared" si="64"/>
        <v>23.925140915061132</v>
      </c>
      <c r="O69" s="10">
        <f t="shared" si="64"/>
        <v>23.866281524338678</v>
      </c>
      <c r="P69" s="10">
        <f t="shared" si="64"/>
        <v>23.80960766557752</v>
      </c>
      <c r="Q69" s="10">
        <f t="shared" si="64"/>
        <v>23.766045256615925</v>
      </c>
      <c r="R69" s="10">
        <f t="shared" si="64"/>
        <v>23.714254463089219</v>
      </c>
      <c r="S69" s="10">
        <f t="shared" si="64"/>
        <v>23.666497318135796</v>
      </c>
      <c r="T69" s="10">
        <f t="shared" si="64"/>
        <v>23.610969023251521</v>
      </c>
      <c r="U69" s="10">
        <f t="shared" si="64"/>
        <v>23.548573516487945</v>
      </c>
      <c r="V69" s="10">
        <f t="shared" si="64"/>
        <v>23.495074401025349</v>
      </c>
      <c r="W69" s="10">
        <f t="shared" si="64"/>
        <v>23.455422071484538</v>
      </c>
      <c r="X69" s="10">
        <f t="shared" si="64"/>
        <v>23.406308190920136</v>
      </c>
      <c r="Y69" s="10">
        <f t="shared" si="64"/>
        <v>23.40346085062297</v>
      </c>
      <c r="Z69" s="10">
        <f t="shared" si="64"/>
        <v>23.344785043061936</v>
      </c>
      <c r="AA69" s="10">
        <f t="shared" si="64"/>
        <v>23.298863435866853</v>
      </c>
      <c r="AB69" s="10">
        <f t="shared" si="64"/>
        <v>23.249450121958343</v>
      </c>
      <c r="AC69" s="10">
        <f t="shared" si="64"/>
        <v>23.201296644762085</v>
      </c>
      <c r="AD69" s="10">
        <f t="shared" si="64"/>
        <v>23.146164042002614</v>
      </c>
      <c r="AE69" s="10">
        <f t="shared" si="64"/>
        <v>23.12760800311538</v>
      </c>
      <c r="AF69" s="10">
        <f t="shared" si="64"/>
        <v>23.086348223993717</v>
      </c>
      <c r="AG69" s="10">
        <f t="shared" si="64"/>
        <v>23.057965131602295</v>
      </c>
      <c r="AH69" s="10">
        <f t="shared" si="64"/>
        <v>23.009771534044315</v>
      </c>
      <c r="AI69" s="10">
        <f t="shared" si="64"/>
        <v>22.960863524476615</v>
      </c>
      <c r="AJ69" s="10">
        <f t="shared" si="64"/>
        <v>22.931606010291727</v>
      </c>
      <c r="AK69" s="10">
        <f t="shared" si="64"/>
        <v>22.885292369287249</v>
      </c>
      <c r="AL69" s="10">
        <f t="shared" si="64"/>
        <v>22.830016300135117</v>
      </c>
      <c r="AM69" s="10">
        <f t="shared" si="64"/>
        <v>22.782356791661794</v>
      </c>
      <c r="AN69" s="10">
        <f t="shared" si="64"/>
        <v>22.78877394925745</v>
      </c>
      <c r="AO69" s="10">
        <f t="shared" si="64"/>
        <v>22.73883166656746</v>
      </c>
      <c r="AP69" s="10">
        <f t="shared" si="64"/>
        <v>22.717168805273783</v>
      </c>
      <c r="AQ69" s="10">
        <f t="shared" si="64"/>
        <v>22.665416862984948</v>
      </c>
      <c r="AR69" s="10">
        <f t="shared" si="64"/>
        <v>22.634144785076977</v>
      </c>
      <c r="AS69" s="10">
        <f t="shared" si="64"/>
        <v>22.579196201147884</v>
      </c>
      <c r="AT69" s="10">
        <f t="shared" si="64"/>
        <v>22.575699425535511</v>
      </c>
      <c r="AU69" s="10">
        <f t="shared" si="64"/>
        <v>22.544963650065345</v>
      </c>
      <c r="AV69" s="10">
        <f t="shared" si="64"/>
        <v>22.518725653155379</v>
      </c>
      <c r="AW69" s="10">
        <f t="shared" si="64"/>
        <v>22.485956223204131</v>
      </c>
      <c r="BG69">
        <v>46</v>
      </c>
      <c r="BH69" s="8">
        <f>AVERAGE(AU23:AU28)</f>
        <v>0.97722222222222332</v>
      </c>
    </row>
    <row r="70" spans="1:61" x14ac:dyDescent="0.2">
      <c r="A70" s="9" t="s">
        <v>64</v>
      </c>
      <c r="B70" s="10"/>
      <c r="C70" s="10"/>
      <c r="D70" s="10"/>
      <c r="E70" s="10"/>
      <c r="F70" s="10">
        <f>$E$68*(F69-B68)+(1-$E$68)*C68</f>
        <v>0.332962255617609</v>
      </c>
      <c r="G70" s="10">
        <f>$E$68*(G69-F69)+(1-$E$68)*F70</f>
        <v>0.33259230281984742</v>
      </c>
      <c r="H70" s="10">
        <f t="shared" ref="H70:AW70" si="65">$E$68*(H69-G69)+(1-$E$68)*G70</f>
        <v>0.33222346197521396</v>
      </c>
      <c r="I70" s="10">
        <f t="shared" si="65"/>
        <v>0.33185572031539345</v>
      </c>
      <c r="J70" s="10">
        <f t="shared" si="65"/>
        <v>0.33148906526554878</v>
      </c>
      <c r="K70" s="10">
        <f t="shared" si="65"/>
        <v>0.33112348444132822</v>
      </c>
      <c r="L70" s="10">
        <f t="shared" si="65"/>
        <v>0.33076536967169384</v>
      </c>
      <c r="M70" s="10">
        <f t="shared" si="65"/>
        <v>0.33041531512908034</v>
      </c>
      <c r="N70" s="10">
        <f t="shared" si="65"/>
        <v>0.33009596340866487</v>
      </c>
      <c r="O70" s="10">
        <f t="shared" si="65"/>
        <v>0.32974241851057789</v>
      </c>
      <c r="P70" s="10">
        <f t="shared" si="65"/>
        <v>0.32939118153205021</v>
      </c>
      <c r="Q70" s="10">
        <f t="shared" si="65"/>
        <v>0.3290521815986599</v>
      </c>
      <c r="R70" s="10">
        <f t="shared" si="65"/>
        <v>0.32870601052941567</v>
      </c>
      <c r="S70" s="10">
        <f t="shared" si="65"/>
        <v>0.32836382054147734</v>
      </c>
      <c r="T70" s="10">
        <f t="shared" si="65"/>
        <v>0.32801487792535677</v>
      </c>
      <c r="U70" s="10">
        <f t="shared" si="65"/>
        <v>0.32766001046254661</v>
      </c>
      <c r="V70" s="10">
        <f t="shared" si="65"/>
        <v>0.32731355202483936</v>
      </c>
      <c r="W70" s="10">
        <f t="shared" si="65"/>
        <v>0.32697999467996269</v>
      </c>
      <c r="X70" s="10">
        <f t="shared" si="65"/>
        <v>0.3266381403530273</v>
      </c>
      <c r="Y70" s="10">
        <f t="shared" si="65"/>
        <v>0.32633865119716304</v>
      </c>
      <c r="Z70" s="10">
        <f t="shared" si="65"/>
        <v>0.32598868841573342</v>
      </c>
      <c r="AA70" s="10">
        <f t="shared" si="65"/>
        <v>0.3256506367957655</v>
      </c>
      <c r="AB70" s="10">
        <f t="shared" si="65"/>
        <v>0.32530971862914437</v>
      </c>
      <c r="AC70" s="10">
        <f t="shared" si="65"/>
        <v>0.3249702554848401</v>
      </c>
      <c r="AD70" s="10">
        <f t="shared" si="65"/>
        <v>0.32462475715231104</v>
      </c>
      <c r="AE70" s="10">
        <f t="shared" si="65"/>
        <v>0.32431281950118329</v>
      </c>
      <c r="AF70" s="10">
        <f t="shared" si="65"/>
        <v>0.3239805285949115</v>
      </c>
      <c r="AG70" s="10">
        <f t="shared" si="65"/>
        <v>0.32366024412229005</v>
      </c>
      <c r="AH70" s="10">
        <f t="shared" si="65"/>
        <v>0.3233222438166925</v>
      </c>
      <c r="AI70" s="10">
        <f t="shared" si="65"/>
        <v>0.32298390136787425</v>
      </c>
      <c r="AJ70" s="10">
        <f t="shared" si="65"/>
        <v>0.32266372797511611</v>
      </c>
      <c r="AK70" s="10">
        <f t="shared" si="65"/>
        <v>0.32232834226843599</v>
      </c>
      <c r="AL70" s="10">
        <f t="shared" si="65"/>
        <v>0.32198511492438486</v>
      </c>
      <c r="AM70" s="10">
        <f t="shared" si="65"/>
        <v>0.32164912271006124</v>
      </c>
      <c r="AN70" s="10">
        <f t="shared" si="65"/>
        <v>0.32136258943112206</v>
      </c>
      <c r="AO70" s="10">
        <f t="shared" si="65"/>
        <v>0.32102508811695069</v>
      </c>
      <c r="AP70" s="10">
        <f t="shared" si="65"/>
        <v>0.3207135984437447</v>
      </c>
      <c r="AQ70" s="10">
        <f t="shared" si="65"/>
        <v>0.32037504212811463</v>
      </c>
      <c r="AR70" s="10">
        <f t="shared" si="65"/>
        <v>0.32005540892626949</v>
      </c>
      <c r="AS70" s="10">
        <f t="shared" si="65"/>
        <v>0.31971454525894077</v>
      </c>
      <c r="AT70" s="10">
        <f t="shared" si="65"/>
        <v>0.31942075906398459</v>
      </c>
      <c r="AU70" s="10">
        <f t="shared" si="65"/>
        <v>0.31910248074488828</v>
      </c>
      <c r="AV70" s="10">
        <f t="shared" si="65"/>
        <v>0.31878858002934074</v>
      </c>
      <c r="AW70" s="10">
        <f t="shared" si="65"/>
        <v>0.31846902782498065</v>
      </c>
      <c r="BG70">
        <v>47</v>
      </c>
      <c r="BH70" s="8">
        <f>AVERAGE(AV23:AV28)</f>
        <v>0.99166666666667003</v>
      </c>
    </row>
    <row r="71" spans="1:61" x14ac:dyDescent="0.2">
      <c r="A71" s="9" t="s">
        <v>56</v>
      </c>
      <c r="B71" s="10"/>
      <c r="C71" s="10"/>
      <c r="D71" s="10"/>
      <c r="E71" s="10"/>
      <c r="F71" s="10">
        <f t="shared" ref="F71:AW71" si="66">F69+F70</f>
        <v>24.758051359971169</v>
      </c>
      <c r="G71" s="10">
        <f t="shared" si="66"/>
        <v>24.683637021643648</v>
      </c>
      <c r="H71" s="10">
        <f t="shared" si="66"/>
        <v>24.610077166934939</v>
      </c>
      <c r="I71" s="10">
        <f t="shared" si="66"/>
        <v>24.537358847861821</v>
      </c>
      <c r="J71" s="10">
        <f t="shared" si="66"/>
        <v>24.46546931672286</v>
      </c>
      <c r="K71" s="10">
        <f t="shared" si="66"/>
        <v>24.394396022996386</v>
      </c>
      <c r="L71" s="10">
        <f t="shared" si="66"/>
        <v>24.331178456423164</v>
      </c>
      <c r="M71" s="10">
        <f t="shared" si="66"/>
        <v>24.276478360965992</v>
      </c>
      <c r="N71" s="10">
        <f t="shared" si="66"/>
        <v>24.255236878469795</v>
      </c>
      <c r="O71" s="10">
        <f t="shared" si="66"/>
        <v>24.196023942849255</v>
      </c>
      <c r="P71" s="10">
        <f t="shared" si="66"/>
        <v>24.138998847109569</v>
      </c>
      <c r="Q71" s="10">
        <f t="shared" si="66"/>
        <v>24.095097438214584</v>
      </c>
      <c r="R71" s="10">
        <f t="shared" si="66"/>
        <v>24.042960473618635</v>
      </c>
      <c r="S71" s="10">
        <f t="shared" si="66"/>
        <v>23.994861138677273</v>
      </c>
      <c r="T71" s="10">
        <f t="shared" si="66"/>
        <v>23.938983901176876</v>
      </c>
      <c r="U71" s="10">
        <f t="shared" si="66"/>
        <v>23.876233526950493</v>
      </c>
      <c r="V71" s="10">
        <f t="shared" si="66"/>
        <v>23.822387953050189</v>
      </c>
      <c r="W71" s="10">
        <f t="shared" si="66"/>
        <v>23.782402066164501</v>
      </c>
      <c r="X71" s="10">
        <f t="shared" si="66"/>
        <v>23.732946331273162</v>
      </c>
      <c r="Y71" s="10">
        <f t="shared" si="66"/>
        <v>23.729799501820132</v>
      </c>
      <c r="Z71" s="10">
        <f t="shared" si="66"/>
        <v>23.67077373147767</v>
      </c>
      <c r="AA71" s="10">
        <f t="shared" si="66"/>
        <v>23.624514072662617</v>
      </c>
      <c r="AB71" s="10">
        <f t="shared" si="66"/>
        <v>23.574759840587486</v>
      </c>
      <c r="AC71" s="10">
        <f t="shared" si="66"/>
        <v>23.526266900246924</v>
      </c>
      <c r="AD71" s="10">
        <f t="shared" si="66"/>
        <v>23.470788799154924</v>
      </c>
      <c r="AE71" s="10">
        <f t="shared" si="66"/>
        <v>23.451920822616565</v>
      </c>
      <c r="AF71" s="10">
        <f t="shared" si="66"/>
        <v>23.410328752588629</v>
      </c>
      <c r="AG71" s="10">
        <f t="shared" si="66"/>
        <v>23.381625375724585</v>
      </c>
      <c r="AH71" s="10">
        <f t="shared" si="66"/>
        <v>23.333093777861009</v>
      </c>
      <c r="AI71" s="10">
        <f t="shared" si="66"/>
        <v>23.283847425844488</v>
      </c>
      <c r="AJ71" s="10">
        <f t="shared" si="66"/>
        <v>23.254269738266842</v>
      </c>
      <c r="AK71" s="10">
        <f t="shared" si="66"/>
        <v>23.207620711555684</v>
      </c>
      <c r="AL71" s="10">
        <f t="shared" si="66"/>
        <v>23.152001415059502</v>
      </c>
      <c r="AM71" s="10">
        <f t="shared" si="66"/>
        <v>23.104005914371854</v>
      </c>
      <c r="AN71" s="10">
        <f t="shared" si="66"/>
        <v>23.110136538688572</v>
      </c>
      <c r="AO71" s="10">
        <f t="shared" si="66"/>
        <v>23.059856754684411</v>
      </c>
      <c r="AP71" s="10">
        <f t="shared" si="66"/>
        <v>23.037882403717528</v>
      </c>
      <c r="AQ71" s="10">
        <f t="shared" si="66"/>
        <v>22.985791905113061</v>
      </c>
      <c r="AR71" s="10">
        <f t="shared" si="66"/>
        <v>22.954200194003246</v>
      </c>
      <c r="AS71" s="10">
        <f t="shared" si="66"/>
        <v>22.898910746406823</v>
      </c>
      <c r="AT71" s="10">
        <f t="shared" si="66"/>
        <v>22.895120184599495</v>
      </c>
      <c r="AU71" s="10">
        <f t="shared" si="66"/>
        <v>22.864066130810233</v>
      </c>
      <c r="AV71" s="10">
        <f t="shared" si="66"/>
        <v>22.83751423318472</v>
      </c>
      <c r="AW71" s="10">
        <f t="shared" si="66"/>
        <v>22.804425251029112</v>
      </c>
      <c r="AY71" s="9" t="s">
        <v>58</v>
      </c>
      <c r="BG71">
        <v>48</v>
      </c>
      <c r="BH71" s="8">
        <f>AVERAGE(AW23:AW28)</f>
        <v>2.7005555555555554</v>
      </c>
    </row>
    <row r="72" spans="1:61" x14ac:dyDescent="0.2">
      <c r="A72" s="9" t="s">
        <v>57</v>
      </c>
      <c r="B72" s="10"/>
      <c r="C72" s="10"/>
      <c r="D72" s="10"/>
      <c r="E72" s="10"/>
      <c r="F72" s="10">
        <f>ABS(F11-F71)</f>
        <v>1.0752819733621628</v>
      </c>
      <c r="G72" s="10">
        <f t="shared" ref="G72:AW72" si="67">ABS(G11-G71)</f>
        <v>1.6970354976979962E-2</v>
      </c>
      <c r="H72" s="10">
        <f t="shared" si="67"/>
        <v>1.276743833601607</v>
      </c>
      <c r="I72" s="10">
        <f t="shared" si="67"/>
        <v>3.7040255145284888</v>
      </c>
      <c r="J72" s="10">
        <f t="shared" si="67"/>
        <v>3.2988026500561922</v>
      </c>
      <c r="K72" s="10">
        <f t="shared" si="67"/>
        <v>0.39439602299638565</v>
      </c>
      <c r="L72" s="10">
        <f t="shared" si="67"/>
        <v>0.33117845642316368</v>
      </c>
      <c r="M72" s="10">
        <f t="shared" si="67"/>
        <v>1.7764783609659922</v>
      </c>
      <c r="N72" s="10">
        <f t="shared" si="67"/>
        <v>1.5780964548635374</v>
      </c>
      <c r="O72" s="10">
        <f t="shared" si="67"/>
        <v>1.696023942849255</v>
      </c>
      <c r="P72" s="10">
        <f t="shared" si="67"/>
        <v>0.47233218044290126</v>
      </c>
      <c r="Q72" s="10">
        <f t="shared" si="67"/>
        <v>0.73823589511874843</v>
      </c>
      <c r="R72" s="10">
        <f t="shared" si="67"/>
        <v>0.79037285971469728</v>
      </c>
      <c r="S72" s="10">
        <f t="shared" si="67"/>
        <v>1.1718055279893953</v>
      </c>
      <c r="T72" s="10">
        <f t="shared" si="67"/>
        <v>0.89434943215645646</v>
      </c>
      <c r="U72" s="10">
        <f t="shared" si="67"/>
        <v>0.45709980638283909</v>
      </c>
      <c r="V72" s="10">
        <f t="shared" si="67"/>
        <v>1.177612046949811</v>
      </c>
      <c r="W72" s="10">
        <f t="shared" si="67"/>
        <v>0.61573539949783296</v>
      </c>
      <c r="X72" s="10">
        <f t="shared" si="67"/>
        <v>1.7670536687268381</v>
      </c>
      <c r="Y72" s="10">
        <f t="shared" si="67"/>
        <v>2.729799501820132</v>
      </c>
      <c r="Z72" s="10">
        <f t="shared" si="67"/>
        <v>0.16255960185566209</v>
      </c>
      <c r="AA72" s="10">
        <f t="shared" si="67"/>
        <v>1.3754859273373832</v>
      </c>
      <c r="AB72" s="10">
        <f t="shared" si="67"/>
        <v>0.40809317392081823</v>
      </c>
      <c r="AC72" s="10">
        <f t="shared" si="67"/>
        <v>1.1403997664197441</v>
      </c>
      <c r="AD72" s="10">
        <f t="shared" si="67"/>
        <v>0.69587786751174363</v>
      </c>
      <c r="AE72" s="10">
        <f t="shared" si="67"/>
        <v>3.0480791773834355</v>
      </c>
      <c r="AF72" s="10">
        <f t="shared" si="67"/>
        <v>0.57699541925529729</v>
      </c>
      <c r="AG72" s="10">
        <f t="shared" si="67"/>
        <v>1.0482920423912532</v>
      </c>
      <c r="AH72" s="10">
        <f t="shared" si="67"/>
        <v>2.3955547232290542E-4</v>
      </c>
      <c r="AI72" s="10">
        <f t="shared" si="67"/>
        <v>0.11718075917782045</v>
      </c>
      <c r="AJ72" s="10">
        <f t="shared" si="67"/>
        <v>1.2542697382668422</v>
      </c>
      <c r="AK72" s="10">
        <f t="shared" si="67"/>
        <v>0.54095404488901622</v>
      </c>
      <c r="AL72" s="10">
        <f t="shared" si="67"/>
        <v>0.34799858494049829</v>
      </c>
      <c r="AM72" s="10">
        <f t="shared" si="67"/>
        <v>0.93733924770518584</v>
      </c>
      <c r="AN72" s="10">
        <f t="shared" si="67"/>
        <v>3.5565301279780961</v>
      </c>
      <c r="AO72" s="10">
        <f t="shared" si="67"/>
        <v>0.22652342135107872</v>
      </c>
      <c r="AP72" s="10">
        <f t="shared" si="67"/>
        <v>2.4621175962824715</v>
      </c>
      <c r="AQ72" s="10">
        <f t="shared" si="67"/>
        <v>1.0142080948869392</v>
      </c>
      <c r="AR72" s="10">
        <f t="shared" si="67"/>
        <v>2.5457998059967544</v>
      </c>
      <c r="AS72" s="10">
        <f t="shared" si="67"/>
        <v>1.2677559202598445</v>
      </c>
      <c r="AT72" s="10">
        <f t="shared" si="67"/>
        <v>1.7284535179328273</v>
      </c>
      <c r="AU72" s="10">
        <f t="shared" si="67"/>
        <v>0.19739946414356524</v>
      </c>
      <c r="AV72" s="10">
        <f t="shared" si="67"/>
        <v>1.0041808998513879</v>
      </c>
      <c r="AW72" s="10">
        <f t="shared" si="67"/>
        <v>2.1955747489708877</v>
      </c>
      <c r="AY72" s="10">
        <f>AVERAGE(AL72:AW72)</f>
        <v>1.4569901191916281</v>
      </c>
      <c r="BG72">
        <v>49</v>
      </c>
      <c r="BH72" s="8"/>
      <c r="BI72" s="9">
        <f>$AW$49+2*$AW$50</f>
        <v>25.182754537782849</v>
      </c>
    </row>
    <row r="73" spans="1:61" x14ac:dyDescent="0.2">
      <c r="A73" s="9" t="s">
        <v>87</v>
      </c>
      <c r="BG73">
        <v>50</v>
      </c>
      <c r="BH73" s="8"/>
      <c r="BI73" s="9">
        <f>$AW$49+3*$AW$50</f>
        <v>25.303911056358167</v>
      </c>
    </row>
    <row r="74" spans="1:61" x14ac:dyDescent="0.2">
      <c r="A74" s="10">
        <f>AVERAGE(F72:AK72)</f>
        <v>1.1353381549157735</v>
      </c>
      <c r="AV74" s="9" t="s">
        <v>93</v>
      </c>
      <c r="AX74" s="9">
        <f>$AW$69+2*$AW$70</f>
        <v>23.122894278854091</v>
      </c>
      <c r="AY74" s="9">
        <f>$AW$69+3*$AW$70</f>
        <v>23.441363306679072</v>
      </c>
      <c r="AZ74" s="9">
        <f>$AW$69+4*$AW$70</f>
        <v>23.759832334504054</v>
      </c>
      <c r="BA74" s="9">
        <f>$AW$69+5*$AW$70</f>
        <v>24.078301362329032</v>
      </c>
      <c r="BB74" s="9">
        <f>$AW$69+6*$AW$70</f>
        <v>24.396770390154014</v>
      </c>
      <c r="BC74" s="9">
        <f>$AW$69+7*$AW$70</f>
        <v>24.715239417978996</v>
      </c>
      <c r="BG74" s="9">
        <v>51</v>
      </c>
      <c r="BH74" s="8"/>
      <c r="BI74" s="9">
        <f>$AW$49+4*$AW$50</f>
        <v>25.425067574933482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avg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Tiryaki</dc:creator>
  <cp:lastModifiedBy>HP</cp:lastModifiedBy>
  <dcterms:created xsi:type="dcterms:W3CDTF">2020-09-27T08:21:18Z</dcterms:created>
  <dcterms:modified xsi:type="dcterms:W3CDTF">2020-11-01T19:47:46Z</dcterms:modified>
</cp:coreProperties>
</file>